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決算関係\R05\R7.1.27【1月31日〆切】_【依頼】公営企業に係る経営比較分析表（令和５年度決算）の分析等について\10 公営企業に係る経営比較分析表(令和5年度)の分析等について\02 各課回答\下水道課\"/>
    </mc:Choice>
  </mc:AlternateContent>
  <workbookProtection workbookAlgorithmName="SHA-512" workbookHashValue="lDL0L+sdQ7aIyGZABl8n51uSukPlIUI+VGC09QjlkelctpzPvn4hxGIf6/xOIQB0BXfCxSO/Vdnt8fNQ9Z3d0w==" workbookSaltValue="xIvWD5YFhK1q/cNbYrAGz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<sst xmlns="http://schemas.openxmlformats.org/spreadsheetml/2006/main" count="231" uniqueCount="115">
  <si>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</si>
  <si>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</si>
  <si>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</si>
  <si>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</si>
  <si>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</si>
  <si>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</si>
  <si>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</si>
  <si>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</si>
  <si>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</si>
  <si>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</si>
  <si>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</si>
  <si>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</si>
  <si>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</si>
  <si>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</si>
  <si>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</si>
  <si>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</si>
  <si>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</si>
  <si>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</si>
  <si>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</si>
  <si>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</si>
  <si>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</si>
  <si>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</si>
  <si>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</si>
  <si>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</si>
  <si>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</si>
  <si>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</si>
  <si>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</si>
  <si>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</si>
  <si>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</si>
  <si>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</si>
  <si>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</si>
  <si>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</si>
  <si>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</si>
  <si>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</si>
  <si>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</si>
  <si>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</si>
  <si>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</si>
  <si>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</si>
  <si>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</si>
  <si>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</si>
  <si>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</si>
  <si>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</si>
  <si>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</si>
  <si>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</si>
  <si>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</si>
  <si>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</si>
  <si>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</si>
  <si>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</si>
  <si>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</si>
  <si>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</si>
  <si>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</si>
  <si>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</si>
  <si>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</si>
  <si>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</si>
  <si>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</si>
  <si>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</si>
  <si>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</si>
  <si>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</si>
  <si>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</si>
  <si>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</si>
  <si>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</si>
  <si>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</si>
  <si>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</si>
  <si>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</si>
  <si>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</si>
  <si>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</si>
  <si>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</si>
  <si>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</si>
  <si>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</si>
  <si>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</si>
  <si>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</si>
  <si>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</si>
  <si>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</si>
  <si>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</si>
  <si>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</si>
  <si>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</si>
  <si>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</si>
  <si>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</si>
  <si>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</si>
  <si>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</si>
  <si>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</si>
  <si>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</si>
  <si>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</si>
  <si>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</si>
  <si>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</si>
  <si>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</si>
  <si>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</si>
  <si>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</si>
  <si>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</si>
  <si>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</si>
  <si>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</si>
  <si>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</si>
  <si>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</si>
  <si>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</si>
  <si>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</si>
  <si>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</si>
  <si>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</si>
  <si>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</si>
  <si>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</si>
  <si>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</si>
  <si>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</si>
  <si>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</si>
  <si>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</si>
  <si>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</si>
  <si>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</si>
  <si>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</si>
  <si>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</si>
  <si>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</si>
  <si>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</si>
  <si>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</si>
  <si>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</si>
  <si>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</si>
  <si>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・経常収支比率は100％を超えており、健全な状態である。
・流動比率は100％を大きく下回っているが、企業債の償還時期に合わせ適切な資金調達を行っている。
・企業債残高対事業規模比率は、ほぼ前年度並みである。
　新規の企業債発行を計画的に行う事で、より適切な投資規模に近づけていく予定である。
・汚水処理原価は類似団体平均値と比較して低い値となっているが、経費回収率は100％を下回っており、令和5年度の使用料改定により回収率は増加したものの、引き続き持続可能な経営を実現するため適正な使用料水準の検討と見直しを図っていく。
・施設利用率は、類似団体平均値と比較して低い値となっており、今後の人口減少等を踏まえ、施設更新時に計画処理能力の見直し等を適宜行う必要がある。
・水洗化率は、類似団体平均より低い値となっている。新規処理区域の拡大により処理区域内人口が増加しており、今後も普及啓発を行い、接続促進に努めていく。</t>
    <rPh sb="342" eb="344">
      <t>ルイジ</t>
    </rPh>
    <rPh sb="344" eb="346">
      <t>ダンタイ</t>
    </rPh>
    <rPh sb="346" eb="348">
      <t>ヘイキン</t>
    </rPh>
    <rPh sb="350" eb="351">
      <t>ヒク</t>
    </rPh>
    <rPh sb="352" eb="353">
      <t>アタイ</t>
    </rPh>
    <phoneticPr fontId="4"/>
  </si>
  <si>
    <t>　耐用年数を超えた管渠は存在していないが、処理場施設の一部の機械に耐用年数を超えているものが存在する。
　今後、ストックマネジメント計画に基づき、長寿命化に取り組み、適正な更新を図っていく。</t>
    <rPh sb="53" eb="55">
      <t>コンゴ</t>
    </rPh>
    <rPh sb="66" eb="68">
      <t>ケイカク</t>
    </rPh>
    <rPh sb="69" eb="70">
      <t>モト</t>
    </rPh>
    <rPh sb="73" eb="77">
      <t>チョウジュミョウカ</t>
    </rPh>
    <rPh sb="78" eb="79">
      <t>ト</t>
    </rPh>
    <rPh sb="80" eb="81">
      <t>ク</t>
    </rPh>
    <rPh sb="83" eb="85">
      <t>テキセイ</t>
    </rPh>
    <rPh sb="86" eb="88">
      <t>コウシン</t>
    </rPh>
    <rPh sb="89" eb="90">
      <t>ハカ</t>
    </rPh>
    <phoneticPr fontId="4"/>
  </si>
  <si>
    <t>・経営戦略やストックマネジメント計画等に基づき経営の健全化を図っていきたい。
・経費回収率を改善していくために、以下の取組を進める。
〇包括的民間委託による経費削減効果の検証
〇水洗化率向上のため、継続的な接続促進啓発活動
〇適切な使用料設定の検討
〇新技術の導入による経費の削減方策の検証
〇小規模処理場の統合を進め、更新費用と維持管理費用の削減を図る。
・老朽化施設の更新については、引き続き計画的に行っていきたい。</t>
    <rPh sb="30" eb="31">
      <t>ハカ</t>
    </rPh>
    <rPh sb="148" eb="154">
      <t>ショウキボショリジョウ</t>
    </rPh>
    <rPh sb="155" eb="157">
      <t>トウゴウ</t>
    </rPh>
    <rPh sb="158" eb="159">
      <t>スス</t>
    </rPh>
    <rPh sb="161" eb="163">
      <t>コウシン</t>
    </rPh>
    <rPh sb="163" eb="165">
      <t>ヒヨウ</t>
    </rPh>
    <rPh sb="166" eb="172">
      <t>イジカンリヒヨウ</t>
    </rPh>
    <rPh sb="173" eb="175">
      <t>サクゲン</t>
    </rPh>
    <rPh sb="176" eb="1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</si>
</sst>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78-4D3D-8B16-BEFF8A57BB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2478-4D3D-8B16-BEFF8A57BB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36.65</c:v>
                </c:pt>
                <c:pt idx="1">
                  <c:v>38.61</c:v>
                </c:pt>
                <c:pt idx="2">
                  <c:v>37.619999999999997</c:v>
                </c:pt>
                <c:pt idx="3">
                  <c:v>37.07</c:v>
                </c:pt>
                <c:pt idx="4">
                  <c:v>35.93</c:v>
                </c:pt>
              </c:numCache>
            </c:numRef>
          </c:val>
          <c:extLst>
            <c:ext xmlns:c16="http://schemas.microsoft.com/office/drawing/2014/chart" uri="{C3380CC4-5D6E-409C-BE32-E72D297353CC}">
              <c16:uniqueId val="{00000000-B881-4E2B-BA57-DC8DBF01D5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B881-4E2B-BA57-DC8DBF01D5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88.03</c:v>
                </c:pt>
                <c:pt idx="1">
                  <c:v>85.14</c:v>
                </c:pt>
                <c:pt idx="2">
                  <c:v>85.41</c:v>
                </c:pt>
                <c:pt idx="3">
                  <c:v>85.71</c:v>
                </c:pt>
                <c:pt idx="4">
                  <c:v>85.51</c:v>
                </c:pt>
              </c:numCache>
            </c:numRef>
          </c:val>
          <c:extLst>
            <c:ext xmlns:c16="http://schemas.microsoft.com/office/drawing/2014/chart" uri="{C3380CC4-5D6E-409C-BE32-E72D297353CC}">
              <c16:uniqueId val="{00000000-38B5-47EF-B1AF-1DC64C6AA4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38B5-47EF-B1AF-1DC64C6AA4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102.27</c:v>
                </c:pt>
                <c:pt idx="1">
                  <c:v>103.04</c:v>
                </c:pt>
                <c:pt idx="2">
                  <c:v>101.46</c:v>
                </c:pt>
                <c:pt idx="3">
                  <c:v>101.41</c:v>
                </c:pt>
                <c:pt idx="4">
                  <c:v>105.25</c:v>
                </c:pt>
              </c:numCache>
            </c:numRef>
          </c:val>
          <c:extLst>
            <c:ext xmlns:c16="http://schemas.microsoft.com/office/drawing/2014/chart" uri="{C3380CC4-5D6E-409C-BE32-E72D297353CC}">
              <c16:uniqueId val="{00000000-6281-47F8-82D2-2EAC19805E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6281-47F8-82D2-2EAC19805E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20.07</c:v>
                </c:pt>
                <c:pt idx="1">
                  <c:v>22.35</c:v>
                </c:pt>
                <c:pt idx="2">
                  <c:v>24.52</c:v>
                </c:pt>
                <c:pt idx="3">
                  <c:v>26.58</c:v>
                </c:pt>
                <c:pt idx="4">
                  <c:v>28.36</c:v>
                </c:pt>
              </c:numCache>
            </c:numRef>
          </c:val>
          <c:extLst>
            <c:ext xmlns:c16="http://schemas.microsoft.com/office/drawing/2014/chart" uri="{C3380CC4-5D6E-409C-BE32-E72D297353CC}">
              <c16:uniqueId val="{00000000-FE35-4FBF-A600-442D7D1AA1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FE35-4FBF-A600-442D7D1AA1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5-479C-B356-D0489AC26C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6855-479C-B356-D0489AC26C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02-4A9B-B404-1A1478CB55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EC02-4A9B-B404-1A1478CB55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53.56</c:v>
                </c:pt>
                <c:pt idx="1">
                  <c:v>53.98</c:v>
                </c:pt>
                <c:pt idx="2">
                  <c:v>56.35</c:v>
                </c:pt>
                <c:pt idx="3">
                  <c:v>63.75</c:v>
                </c:pt>
                <c:pt idx="4">
                  <c:v>72.180000000000007</c:v>
                </c:pt>
              </c:numCache>
            </c:numRef>
          </c:val>
          <c:extLst>
            <c:ext xmlns:c16="http://schemas.microsoft.com/office/drawing/2014/chart" uri="{C3380CC4-5D6E-409C-BE32-E72D297353CC}">
              <c16:uniqueId val="{00000000-0BD9-4D8F-A4BE-5783D5BA13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0BD9-4D8F-A4BE-5783D5BA13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3220.27</c:v>
                </c:pt>
                <c:pt idx="1">
                  <c:v>3124.51</c:v>
                </c:pt>
                <c:pt idx="2">
                  <c:v>3075.85</c:v>
                </c:pt>
                <c:pt idx="3">
                  <c:v>3085.48</c:v>
                </c:pt>
                <c:pt idx="4">
                  <c:v>2940.65</c:v>
                </c:pt>
              </c:numCache>
            </c:numRef>
          </c:val>
          <c:extLst>
            <c:ext xmlns:c16="http://schemas.microsoft.com/office/drawing/2014/chart" uri="{C3380CC4-5D6E-409C-BE32-E72D297353CC}">
              <c16:uniqueId val="{00000000-66FA-49D5-BDE1-60AC226553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66FA-49D5-BDE1-60AC226553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63.77</c:v>
                </c:pt>
                <c:pt idx="1">
                  <c:v>64.13</c:v>
                </c:pt>
                <c:pt idx="2">
                  <c:v>74.739999999999995</c:v>
                </c:pt>
                <c:pt idx="3">
                  <c:v>68.39</c:v>
                </c:pt>
                <c:pt idx="4">
                  <c:v>74.819999999999993</c:v>
                </c:pt>
              </c:numCache>
            </c:numRef>
          </c:val>
          <c:extLst>
            <c:ext xmlns:c16="http://schemas.microsoft.com/office/drawing/2014/chart" uri="{C3380CC4-5D6E-409C-BE32-E72D297353CC}">
              <c16:uniqueId val="{00000000-F2F6-4BF7-99A1-63CCA16EBC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F2F6-4BF7-99A1-63CCA16EBC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195.71</c:v>
                </c:pt>
                <c:pt idx="1">
                  <c:v>192.73</c:v>
                </c:pt>
                <c:pt idx="2">
                  <c:v>165.77</c:v>
                </c:pt>
                <c:pt idx="3">
                  <c:v>181.16</c:v>
                </c:pt>
                <c:pt idx="4">
                  <c:v>179.35</c:v>
                </c:pt>
              </c:numCache>
            </c:numRef>
          </c:val>
          <c:extLst>
            <c:ext xmlns:c16="http://schemas.microsoft.com/office/drawing/2014/chart" uri="{C3380CC4-5D6E-409C-BE32-E72D297353CC}">
              <c16:uniqueId val="{00000000-253B-4A5D-9F98-B1CCA9F1EC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253B-4A5D-9F98-B1CCA9F1EC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新潟県　長岡市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53">
        <f>データ!S6</f>
        <v>258205</v>
      </c>
      <c r="AM8" s="53"/>
      <c r="AN8" s="53"/>
      <c r="AO8" s="53"/>
      <c r="AP8" s="53"/>
      <c r="AQ8" s="53"/>
      <c r="AR8" s="53"/>
      <c r="AS8" s="53"/>
      <c r="AT8" s="52">
        <f>データ!T6</f>
        <v>891.05</v>
      </c>
      <c r="AU8" s="52"/>
      <c r="AV8" s="52"/>
      <c r="AW8" s="52"/>
      <c r="AX8" s="52"/>
      <c r="AY8" s="52"/>
      <c r="AZ8" s="52"/>
      <c r="BA8" s="52"/>
      <c r="BB8" s="52">
        <f>データ!U6</f>
        <v>289.77999999999997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67.22</v>
      </c>
      <c r="J10" s="52"/>
      <c r="K10" s="52"/>
      <c r="L10" s="52"/>
      <c r="M10" s="52"/>
      <c r="N10" s="52"/>
      <c r="O10" s="52"/>
      <c r="P10" s="52">
        <f>データ!P6</f>
        <v>8.0299999999999994</v>
      </c>
      <c r="Q10" s="52"/>
      <c r="R10" s="52"/>
      <c r="S10" s="52"/>
      <c r="T10" s="52"/>
      <c r="U10" s="52"/>
      <c r="V10" s="52"/>
      <c r="W10" s="52">
        <f>データ!Q6</f>
        <v>88.25</v>
      </c>
      <c r="X10" s="52"/>
      <c r="Y10" s="52"/>
      <c r="Z10" s="52"/>
      <c r="AA10" s="52"/>
      <c r="AB10" s="52"/>
      <c r="AC10" s="52"/>
      <c r="AD10" s="53">
        <f>データ!R6</f>
        <v>2596</v>
      </c>
      <c r="AE10" s="53"/>
      <c r="AF10" s="53"/>
      <c r="AG10" s="53"/>
      <c r="AH10" s="53"/>
      <c r="AI10" s="53"/>
      <c r="AJ10" s="53"/>
      <c r="AK10" s="2"/>
      <c r="AL10" s="53">
        <f>データ!V6</f>
        <v>20609</v>
      </c>
      <c r="AM10" s="53"/>
      <c r="AN10" s="53"/>
      <c r="AO10" s="53"/>
      <c r="AP10" s="53"/>
      <c r="AQ10" s="53"/>
      <c r="AR10" s="53"/>
      <c r="AS10" s="53"/>
      <c r="AT10" s="52">
        <f>データ!W6</f>
        <v>10.5</v>
      </c>
      <c r="AU10" s="52"/>
      <c r="AV10" s="52"/>
      <c r="AW10" s="52"/>
      <c r="AX10" s="52"/>
      <c r="AY10" s="52"/>
      <c r="AZ10" s="52"/>
      <c r="BA10" s="52"/>
      <c r="BB10" s="52">
        <f>データ!X6</f>
        <v>1962.76</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WTtbgVwIEceL2IoS3bzGNmJxSUPMoZEpHANIlWYHJOU0qY1iBlD8+L1FHMSNT9Qu0+0mTcpRsMvsA93cbK9/Q==" saltValue="jriHL4TWQiaGxR3emNTx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152021</v>
      </c>
      <c r="D6" s="19">
        <f t="shared" si="3"/>
        <v>46</v>
      </c>
      <c r="E6" s="19">
        <f t="shared" si="3"/>
        <v>17</v>
      </c>
      <c r="F6" s="19">
        <f t="shared" si="3"/>
        <v>4</v>
      </c>
      <c r="G6" s="19">
        <f t="shared" si="3"/>
        <v>0</v>
      </c>
      <c r="H6" s="19" t="str">
        <f t="shared" si="3"/>
        <v>新潟県　長岡市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67.22</v>
      </c>
      <c r="P6" s="20">
        <f t="shared" si="3"/>
        <v>8.0299999999999994</v>
      </c>
      <c r="Q6" s="20">
        <f t="shared" si="3"/>
        <v>88.25</v>
      </c>
      <c r="R6" s="20">
        <f t="shared" si="3"/>
        <v>2596</v>
      </c>
      <c r="S6" s="20">
        <f t="shared" si="3"/>
        <v>258205</v>
      </c>
      <c r="T6" s="20">
        <f t="shared" si="3"/>
        <v>891.05</v>
      </c>
      <c r="U6" s="20">
        <f t="shared" si="3"/>
        <v>289.77999999999997</v>
      </c>
      <c r="V6" s="20">
        <f t="shared" si="3"/>
        <v>20609</v>
      </c>
      <c r="W6" s="20">
        <f t="shared" si="3"/>
        <v>10.5</v>
      </c>
      <c r="X6" s="20">
        <f t="shared" si="3"/>
        <v>1962.76</v>
      </c>
      <c r="Y6" s="21">
        <f>IF(Y7="",NA(),Y7)</f>
        <v>102.27</v>
      </c>
      <c r="Z6" s="21">
        <f t="shared" ref="Z6:AH6" si="4">IF(Z7="",NA(),Z7)</f>
        <v>103.04</v>
      </c>
      <c r="AA6" s="21">
        <f t="shared" si="4"/>
        <v>101.46</v>
      </c>
      <c r="AB6" s="21">
        <f t="shared" si="4"/>
        <v>101.41</v>
      </c>
      <c r="AC6" s="21">
        <f t="shared" si="4"/>
        <v>105.25</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53.56</v>
      </c>
      <c r="AV6" s="21">
        <f t="shared" ref="AV6:BD6" si="6">IF(AV7="",NA(),AV7)</f>
        <v>53.98</v>
      </c>
      <c r="AW6" s="21">
        <f t="shared" si="6"/>
        <v>56.35</v>
      </c>
      <c r="AX6" s="21">
        <f t="shared" si="6"/>
        <v>63.75</v>
      </c>
      <c r="AY6" s="21">
        <f t="shared" si="6"/>
        <v>72.180000000000007</v>
      </c>
      <c r="AZ6" s="21">
        <f t="shared" si="6"/>
        <v>53.44</v>
      </c>
      <c r="BA6" s="21">
        <f t="shared" si="6"/>
        <v>46.85</v>
      </c>
      <c r="BB6" s="21">
        <f t="shared" si="6"/>
        <v>44.35</v>
      </c>
      <c r="BC6" s="21">
        <f t="shared" si="6"/>
        <v>41.51</v>
      </c>
      <c r="BD6" s="21">
        <f t="shared" si="6"/>
        <v>45.01</v>
      </c>
      <c r="BE6" s="20" t="str">
        <f>IF(BE7="","",IF(BE7="-","【-】","【"&amp;SUBSTITUTE(TEXT(BE7,"#,##0.00"),"-","△")&amp;"】"))</f>
        <v>【48.91】</v>
      </c>
      <c r="BF6" s="21">
        <f>IF(BF7="",NA(),BF7)</f>
        <v>3220.27</v>
      </c>
      <c r="BG6" s="21">
        <f t="shared" ref="BG6:BO6" si="7">IF(BG7="",NA(),BG7)</f>
        <v>3124.51</v>
      </c>
      <c r="BH6" s="21">
        <f t="shared" si="7"/>
        <v>3075.85</v>
      </c>
      <c r="BI6" s="21">
        <f t="shared" si="7"/>
        <v>3085.48</v>
      </c>
      <c r="BJ6" s="21">
        <f t="shared" si="7"/>
        <v>2940.65</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63.77</v>
      </c>
      <c r="BR6" s="21">
        <f t="shared" ref="BR6:BZ6" si="8">IF(BR7="",NA(),BR7)</f>
        <v>64.13</v>
      </c>
      <c r="BS6" s="21">
        <f t="shared" si="8"/>
        <v>74.739999999999995</v>
      </c>
      <c r="BT6" s="21">
        <f t="shared" si="8"/>
        <v>68.39</v>
      </c>
      <c r="BU6" s="21">
        <f t="shared" si="8"/>
        <v>74.819999999999993</v>
      </c>
      <c r="BV6" s="21">
        <f t="shared" si="8"/>
        <v>84.3</v>
      </c>
      <c r="BW6" s="21">
        <f t="shared" si="8"/>
        <v>82.88</v>
      </c>
      <c r="BX6" s="21">
        <f t="shared" si="8"/>
        <v>82.53</v>
      </c>
      <c r="BY6" s="21">
        <f t="shared" si="8"/>
        <v>81.81</v>
      </c>
      <c r="BZ6" s="21">
        <f t="shared" si="8"/>
        <v>82.27</v>
      </c>
      <c r="CA6" s="20" t="str">
        <f>IF(CA7="","",IF(CA7="-","【-】","【"&amp;SUBSTITUTE(TEXT(CA7,"#,##0.00"),"-","△")&amp;"】"))</f>
        <v>【75.33】</v>
      </c>
      <c r="CB6" s="21">
        <f>IF(CB7="",NA(),CB7)</f>
        <v>195.71</v>
      </c>
      <c r="CC6" s="21">
        <f t="shared" ref="CC6:CK6" si="9">IF(CC7="",NA(),CC7)</f>
        <v>192.73</v>
      </c>
      <c r="CD6" s="21">
        <f t="shared" si="9"/>
        <v>165.77</v>
      </c>
      <c r="CE6" s="21">
        <f t="shared" si="9"/>
        <v>181.16</v>
      </c>
      <c r="CF6" s="21">
        <f t="shared" si="9"/>
        <v>179.35</v>
      </c>
      <c r="CG6" s="21">
        <f t="shared" si="9"/>
        <v>185.47</v>
      </c>
      <c r="CH6" s="21">
        <f t="shared" si="9"/>
        <v>187.76</v>
      </c>
      <c r="CI6" s="21">
        <f t="shared" si="9"/>
        <v>190.48</v>
      </c>
      <c r="CJ6" s="21">
        <f t="shared" si="9"/>
        <v>193.59</v>
      </c>
      <c r="CK6" s="21">
        <f t="shared" si="9"/>
        <v>194.42</v>
      </c>
      <c r="CL6" s="20" t="str">
        <f>IF(CL7="","",IF(CL7="-","【-】","【"&amp;SUBSTITUTE(TEXT(CL7,"#,##0.00"),"-","△")&amp;"】"))</f>
        <v>【215.73】</v>
      </c>
      <c r="CM6" s="21">
        <f>IF(CM7="",NA(),CM7)</f>
        <v>36.65</v>
      </c>
      <c r="CN6" s="21">
        <f t="shared" ref="CN6:CV6" si="10">IF(CN7="",NA(),CN7)</f>
        <v>38.61</v>
      </c>
      <c r="CO6" s="21">
        <f t="shared" si="10"/>
        <v>37.619999999999997</v>
      </c>
      <c r="CP6" s="21">
        <f t="shared" si="10"/>
        <v>37.07</v>
      </c>
      <c r="CQ6" s="21">
        <f t="shared" si="10"/>
        <v>35.93</v>
      </c>
      <c r="CR6" s="21">
        <f t="shared" si="10"/>
        <v>45.68</v>
      </c>
      <c r="CS6" s="21">
        <f t="shared" si="10"/>
        <v>45.87</v>
      </c>
      <c r="CT6" s="21">
        <f t="shared" si="10"/>
        <v>44.24</v>
      </c>
      <c r="CU6" s="21">
        <f t="shared" si="10"/>
        <v>45.3</v>
      </c>
      <c r="CV6" s="21">
        <f t="shared" si="10"/>
        <v>45.6</v>
      </c>
      <c r="CW6" s="20" t="str">
        <f>IF(CW7="","",IF(CW7="-","【-】","【"&amp;SUBSTITUTE(TEXT(CW7,"#,##0.00"),"-","△")&amp;"】"))</f>
        <v>【43.28】</v>
      </c>
      <c r="CX6" s="21">
        <f>IF(CX7="",NA(),CX7)</f>
        <v>88.03</v>
      </c>
      <c r="CY6" s="21">
        <f t="shared" ref="CY6:DG6" si="11">IF(CY7="",NA(),CY7)</f>
        <v>85.14</v>
      </c>
      <c r="CZ6" s="21">
        <f t="shared" si="11"/>
        <v>85.41</v>
      </c>
      <c r="DA6" s="21">
        <f t="shared" si="11"/>
        <v>85.71</v>
      </c>
      <c r="DB6" s="21">
        <f t="shared" si="11"/>
        <v>85.51</v>
      </c>
      <c r="DC6" s="21">
        <f t="shared" si="11"/>
        <v>87.96</v>
      </c>
      <c r="DD6" s="21">
        <f t="shared" si="11"/>
        <v>87.65</v>
      </c>
      <c r="DE6" s="21">
        <f t="shared" si="11"/>
        <v>88.15</v>
      </c>
      <c r="DF6" s="21">
        <f t="shared" si="11"/>
        <v>88.37</v>
      </c>
      <c r="DG6" s="21">
        <f t="shared" si="11"/>
        <v>88.66</v>
      </c>
      <c r="DH6" s="20" t="str">
        <f>IF(DH7="","",IF(DH7="-","【-】","【"&amp;SUBSTITUTE(TEXT(DH7,"#,##0.00"),"-","△")&amp;"】"))</f>
        <v>【86.21】</v>
      </c>
      <c r="DI6" s="21">
        <f>IF(DI7="",NA(),DI7)</f>
        <v>20.07</v>
      </c>
      <c r="DJ6" s="21">
        <f t="shared" ref="DJ6:DR6" si="12">IF(DJ7="",NA(),DJ7)</f>
        <v>22.35</v>
      </c>
      <c r="DK6" s="21">
        <f t="shared" si="12"/>
        <v>24.52</v>
      </c>
      <c r="DL6" s="21">
        <f t="shared" si="12"/>
        <v>26.58</v>
      </c>
      <c r="DM6" s="21">
        <f t="shared" si="12"/>
        <v>28.36</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152021</v>
      </c>
      <c r="D7" s="23">
        <v>46</v>
      </c>
      <c r="E7" s="23">
        <v>17</v>
      </c>
      <c r="F7" s="23">
        <v>4</v>
      </c>
      <c r="G7" s="23">
        <v>0</v>
      </c>
      <c r="H7" s="23" t="s">
        <v>96</v>
      </c>
      <c r="I7" s="23" t="s">
        <v>97</v>
      </c>
      <c r="J7" s="23" t="s">
        <v>98</v>
      </c>
      <c r="K7" s="23" t="s">
        <v>99</v>
      </c>
      <c r="L7" s="23" t="s">
        <v>100</v>
      </c>
      <c r="M7" s="23" t="s">
        <v>101</v>
      </c>
      <c r="N7" s="24" t="s">
        <v>102</v>
      </c>
      <c r="O7" s="24">
        <v>67.22</v>
      </c>
      <c r="P7" s="24">
        <v>8.0299999999999994</v>
      </c>
      <c r="Q7" s="24">
        <v>88.25</v>
      </c>
      <c r="R7" s="24">
        <v>2596</v>
      </c>
      <c r="S7" s="24">
        <v>258205</v>
      </c>
      <c r="T7" s="24">
        <v>891.05</v>
      </c>
      <c r="U7" s="24">
        <v>289.77999999999997</v>
      </c>
      <c r="V7" s="24">
        <v>20609</v>
      </c>
      <c r="W7" s="24">
        <v>10.5</v>
      </c>
      <c r="X7" s="24">
        <v>1962.76</v>
      </c>
      <c r="Y7" s="24">
        <v>102.27</v>
      </c>
      <c r="Z7" s="24">
        <v>103.04</v>
      </c>
      <c r="AA7" s="24">
        <v>101.46</v>
      </c>
      <c r="AB7" s="24">
        <v>101.41</v>
      </c>
      <c r="AC7" s="24">
        <v>105.25</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53.56</v>
      </c>
      <c r="AV7" s="24">
        <v>53.98</v>
      </c>
      <c r="AW7" s="24">
        <v>56.35</v>
      </c>
      <c r="AX7" s="24">
        <v>63.75</v>
      </c>
      <c r="AY7" s="24">
        <v>72.180000000000007</v>
      </c>
      <c r="AZ7" s="24">
        <v>53.44</v>
      </c>
      <c r="BA7" s="24">
        <v>46.85</v>
      </c>
      <c r="BB7" s="24">
        <v>44.35</v>
      </c>
      <c r="BC7" s="24">
        <v>41.51</v>
      </c>
      <c r="BD7" s="24">
        <v>45.01</v>
      </c>
      <c r="BE7" s="24">
        <v>48.91</v>
      </c>
      <c r="BF7" s="24">
        <v>3220.27</v>
      </c>
      <c r="BG7" s="24">
        <v>3124.51</v>
      </c>
      <c r="BH7" s="24">
        <v>3075.85</v>
      </c>
      <c r="BI7" s="24">
        <v>3085.48</v>
      </c>
      <c r="BJ7" s="24">
        <v>2940.65</v>
      </c>
      <c r="BK7" s="24">
        <v>1267.3900000000001</v>
      </c>
      <c r="BL7" s="24">
        <v>1268.6300000000001</v>
      </c>
      <c r="BM7" s="24">
        <v>1283.69</v>
      </c>
      <c r="BN7" s="24">
        <v>1160.22</v>
      </c>
      <c r="BO7" s="24">
        <v>1141.98</v>
      </c>
      <c r="BP7" s="24">
        <v>1156.82</v>
      </c>
      <c r="BQ7" s="24">
        <v>63.77</v>
      </c>
      <c r="BR7" s="24">
        <v>64.13</v>
      </c>
      <c r="BS7" s="24">
        <v>74.739999999999995</v>
      </c>
      <c r="BT7" s="24">
        <v>68.39</v>
      </c>
      <c r="BU7" s="24">
        <v>74.819999999999993</v>
      </c>
      <c r="BV7" s="24">
        <v>84.3</v>
      </c>
      <c r="BW7" s="24">
        <v>82.88</v>
      </c>
      <c r="BX7" s="24">
        <v>82.53</v>
      </c>
      <c r="BY7" s="24">
        <v>81.81</v>
      </c>
      <c r="BZ7" s="24">
        <v>82.27</v>
      </c>
      <c r="CA7" s="24">
        <v>75.33</v>
      </c>
      <c r="CB7" s="24">
        <v>195.71</v>
      </c>
      <c r="CC7" s="24">
        <v>192.73</v>
      </c>
      <c r="CD7" s="24">
        <v>165.77</v>
      </c>
      <c r="CE7" s="24">
        <v>181.16</v>
      </c>
      <c r="CF7" s="24">
        <v>179.35</v>
      </c>
      <c r="CG7" s="24">
        <v>185.47</v>
      </c>
      <c r="CH7" s="24">
        <v>187.76</v>
      </c>
      <c r="CI7" s="24">
        <v>190.48</v>
      </c>
      <c r="CJ7" s="24">
        <v>193.59</v>
      </c>
      <c r="CK7" s="24">
        <v>194.42</v>
      </c>
      <c r="CL7" s="24">
        <v>215.73</v>
      </c>
      <c r="CM7" s="24">
        <v>36.65</v>
      </c>
      <c r="CN7" s="24">
        <v>38.61</v>
      </c>
      <c r="CO7" s="24">
        <v>37.619999999999997</v>
      </c>
      <c r="CP7" s="24">
        <v>37.07</v>
      </c>
      <c r="CQ7" s="24">
        <v>35.93</v>
      </c>
      <c r="CR7" s="24">
        <v>45.68</v>
      </c>
      <c r="CS7" s="24">
        <v>45.87</v>
      </c>
      <c r="CT7" s="24">
        <v>44.24</v>
      </c>
      <c r="CU7" s="24">
        <v>45.3</v>
      </c>
      <c r="CV7" s="24">
        <v>45.6</v>
      </c>
      <c r="CW7" s="24">
        <v>43.28</v>
      </c>
      <c r="CX7" s="24">
        <v>88.03</v>
      </c>
      <c r="CY7" s="24">
        <v>85.14</v>
      </c>
      <c r="CZ7" s="24">
        <v>85.41</v>
      </c>
      <c r="DA7" s="24">
        <v>85.71</v>
      </c>
      <c r="DB7" s="24">
        <v>85.51</v>
      </c>
      <c r="DC7" s="24">
        <v>87.96</v>
      </c>
      <c r="DD7" s="24">
        <v>87.65</v>
      </c>
      <c r="DE7" s="24">
        <v>88.15</v>
      </c>
      <c r="DF7" s="24">
        <v>88.37</v>
      </c>
      <c r="DG7" s="24">
        <v>88.66</v>
      </c>
      <c r="DH7" s="24">
        <v>86.21</v>
      </c>
      <c r="DI7" s="24">
        <v>20.07</v>
      </c>
      <c r="DJ7" s="24">
        <v>22.35</v>
      </c>
      <c r="DK7" s="24">
        <v>24.52</v>
      </c>
      <c r="DL7" s="24">
        <v>26.58</v>
      </c>
      <c r="DM7" s="24">
        <v>28.36</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