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決算関係\R05\R7.1.27【1月31日〆切】_【依頼】公営企業に係る経営比較分析表（令和５年度決算）の分析等について\10 公営企業に係る経営比較分析表(令和5年度)の分析等について\02 各課回答\下水道課\"/>
    </mc:Choice>
  </mc:AlternateContent>
  <workbookProtection workbookAlgorithmName="SHA-512" workbookHashValue="yNnSEGIAzwDbN53QyVawUbN6RBUSzDLTc8Kn9W9ZDHg+vO1q09ntQhJ127eBUY0WlTzVQbO58xCr9tORLI7sMA==" workbookSaltValue="4lhh/WW1I+jICv9mhJqxDQ=="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I10" i="4"/>
  <c r="AL8" i="4"/>
  <c r="P8" i="4"/>
  <c r="I8" i="4"/>
</calcChain>
</file>

<file path=xl/sharedStrings.xml><?xml version="1.0" encoding="utf-8"?>
<sst xmlns="http://schemas.openxmlformats.org/spreadsheetml/2006/main" count="246" uniqueCount="119">
  <si>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</si>
  <si>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</si>
  <si>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</si>
  <si>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</si>
  <si>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</si>
  <si>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</si>
  <si>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</si>
  <si>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</si>
  <si>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</si>
  <si>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</si>
  <si>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</si>
  <si>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</si>
  <si>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</si>
  <si>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</si>
  <si>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</si>
  <si>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</si>
  <si>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</si>
  <si>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</si>
  <si>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</si>
  <si>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</si>
  <si>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</si>
  <si>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</si>
  <si>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</si>
  <si>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</si>
  <si>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</si>
  <si>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</si>
  <si>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</si>
  <si>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</si>
  <si>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</si>
  <si>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</si>
  <si>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</si>
  <si>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</si>
  <si>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</si>
  <si>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</si>
  <si>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</si>
  <si>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</si>
  <si>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</si>
  <si>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</si>
  <si>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</si>
  <si>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</si>
  <si>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</si>
  <si>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</si>
  <si>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</si>
  <si>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</si>
  <si>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</si>
  <si>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</si>
  <si>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</si>
  <si>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</si>
  <si>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</si>
  <si>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</si>
  <si>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</si>
  <si>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</si>
  <si>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</si>
  <si>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</si>
  <si>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</si>
  <si>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</si>
  <si>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</si>
  <si>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</si>
  <si>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</si>
  <si>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</si>
  <si>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</si>
  <si>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</si>
  <si>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</si>
  <si>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</si>
  <si>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</si>
  <si>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</si>
  <si>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</si>
  <si>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</si>
  <si>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</si>
  <si>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</si>
  <si>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</si>
  <si>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</si>
  <si>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</si>
  <si>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</si>
  <si>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</si>
  <si>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</si>
  <si>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</si>
  <si>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</si>
  <si>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</si>
  <si>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</si>
  <si>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</si>
  <si>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</si>
  <si>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</si>
  <si>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</si>
  <si>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</si>
  <si>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</si>
  <si>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</si>
  <si>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</si>
  <si>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</si>
  <si>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</si>
  <si>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</si>
  <si>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</si>
  <si>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</si>
  <si>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</si>
  <si>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</si>
  <si>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</si>
  <si>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</si>
  <si>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</si>
  <si>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</si>
  <si>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</si>
  <si>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</si>
  <si>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</si>
  <si>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</si>
  <si>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</si>
  <si>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</si>
  <si>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</si>
  <si>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</si>
  <si>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</si>
  <si>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</si>
  <si>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</si>
  <si>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</si>
  <si>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</si>
  <si>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</si>
  <si>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</si>
  <si>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</si>
  <si>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</si>
  <si>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</si>
  <si>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・収益的収支比率は100％を下回っているが、企業債の償還が進むことにより改善傾向にある。
・経費回収率は100％を下回っているが、類似団体平均を上回っている。持続可能な経営を実現するため適正な使用料水準の検討が課題となっている。
・汚水処理原価は、ほぼ横ばいで推移しており、類似団体平均を下回っている。
・施設利用率は前年度並であり、ほぼ横ばいの状態が続いている。</t>
    <rPh sb="36" eb="38">
      <t>カイゼン</t>
    </rPh>
    <rPh sb="38" eb="40">
      <t>ケイコウ</t>
    </rPh>
    <rPh sb="126" eb="127">
      <t>ヨコ</t>
    </rPh>
    <rPh sb="130" eb="132">
      <t>スイイ</t>
    </rPh>
    <rPh sb="169" eb="170">
      <t>ヨコ</t>
    </rPh>
    <rPh sb="173" eb="175">
      <t>ジョウタイ</t>
    </rPh>
    <rPh sb="176" eb="177">
      <t>ツヅ</t>
    </rPh>
    <phoneticPr fontId="4"/>
  </si>
  <si>
    <t>　経費回収率を改善していくために、維持管理費に係る費用の見直しや、より適切な使用料設定の検討などに努めていきたい。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</si>
</sst>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2B-483D-AEA5-A3396E5F24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82B-483D-AEA5-A3396E5F24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86.08</c:v>
                </c:pt>
                <c:pt idx="1">
                  <c:v>85.51</c:v>
                </c:pt>
                <c:pt idx="2">
                  <c:v>85.29</c:v>
                </c:pt>
                <c:pt idx="3">
                  <c:v>84.86</c:v>
                </c:pt>
                <c:pt idx="4">
                  <c:v>85.26</c:v>
                </c:pt>
              </c:numCache>
            </c:numRef>
          </c:val>
          <c:extLst>
            <c:ext xmlns:c16="http://schemas.microsoft.com/office/drawing/2014/chart" uri="{C3380CC4-5D6E-409C-BE32-E72D297353CC}">
              <c16:uniqueId val="{00000000-9C2F-4599-9530-7D2495EAFC2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2F-4599-9530-7D2495EAFC2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2D-471D-81FD-C8365FD6B56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2D-471D-81FD-C8365FD6B56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EA-49DB-A556-8A7F66998B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EA-49DB-A556-8A7F66998B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E5-4F8D-AF64-82F17E75D8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E5-4F8D-AF64-82F17E75D8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5D-4F77-9899-B3523D615B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5D-4F77-9899-B3523D615B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37-49C4-820C-7B8ECD5B29F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6037-49C4-820C-7B8ECD5B29F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59.72</c:v>
                </c:pt>
                <c:pt idx="1">
                  <c:v>61.74</c:v>
                </c:pt>
                <c:pt idx="2">
                  <c:v>57.86</c:v>
                </c:pt>
                <c:pt idx="3">
                  <c:v>56.2</c:v>
                </c:pt>
                <c:pt idx="4">
                  <c:v>50.54</c:v>
                </c:pt>
              </c:numCache>
            </c:numRef>
          </c:val>
          <c:extLst>
            <c:ext xmlns:c16="http://schemas.microsoft.com/office/drawing/2014/chart" uri="{C3380CC4-5D6E-409C-BE32-E72D297353CC}">
              <c16:uniqueId val="{00000000-39CA-41CB-AC77-2C70897F34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39CA-41CB-AC77-2C70897F34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229.63</c:v>
                </c:pt>
                <c:pt idx="1">
                  <c:v>234.09</c:v>
                </c:pt>
                <c:pt idx="2">
                  <c:v>224.16</c:v>
                </c:pt>
                <c:pt idx="3">
                  <c:v>219.53</c:v>
                </c:pt>
                <c:pt idx="4">
                  <c:v>219.59</c:v>
                </c:pt>
              </c:numCache>
            </c:numRef>
          </c:val>
          <c:extLst>
            <c:ext xmlns:c16="http://schemas.microsoft.com/office/drawing/2014/chart" uri="{C3380CC4-5D6E-409C-BE32-E72D297353CC}">
              <c16:uniqueId val="{00000000-50FD-4AF4-ACE8-8F04BDCC63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50FD-4AF4-ACE8-8F04BDCC63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70.45</c:v>
                </c:pt>
                <c:pt idx="1">
                  <c:v>69.05</c:v>
                </c:pt>
                <c:pt idx="2">
                  <c:v>70.45</c:v>
                </c:pt>
                <c:pt idx="3">
                  <c:v>69.77</c:v>
                </c:pt>
                <c:pt idx="4">
                  <c:v>70.45</c:v>
                </c:pt>
              </c:numCache>
            </c:numRef>
          </c:val>
          <c:extLst>
            <c:ext xmlns:c16="http://schemas.microsoft.com/office/drawing/2014/chart" uri="{C3380CC4-5D6E-409C-BE32-E72D297353CC}">
              <c16:uniqueId val="{00000000-6D71-4687-8D46-A911399DA7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6D71-4687-8D46-A911399DA7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2CB-4B41-BDA6-2326E86FBA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92CB-4B41-BDA6-2326E86FBA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19" zoomScale="70" zoomScaleNormal="70" workbookViewId="0">
      <selection activeCell="CC45" sqref="CC4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新潟県　長岡市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54">
        <f>データ!S6</f>
        <v>258205</v>
      </c>
      <c r="AM8" s="54"/>
      <c r="AN8" s="54"/>
      <c r="AO8" s="54"/>
      <c r="AP8" s="54"/>
      <c r="AQ8" s="54"/>
      <c r="AR8" s="54"/>
      <c r="AS8" s="54"/>
      <c r="AT8" s="53">
        <f>データ!T6</f>
        <v>891.05</v>
      </c>
      <c r="AU8" s="53"/>
      <c r="AV8" s="53"/>
      <c r="AW8" s="53"/>
      <c r="AX8" s="53"/>
      <c r="AY8" s="53"/>
      <c r="AZ8" s="53"/>
      <c r="BA8" s="53"/>
      <c r="BB8" s="53">
        <f>データ!U6</f>
        <v>289.77999999999997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0.03</v>
      </c>
      <c r="Q10" s="53"/>
      <c r="R10" s="53"/>
      <c r="S10" s="53"/>
      <c r="T10" s="53"/>
      <c r="U10" s="53"/>
      <c r="V10" s="53"/>
      <c r="W10" s="53">
        <f>データ!Q6</f>
        <v>100</v>
      </c>
      <c r="X10" s="53"/>
      <c r="Y10" s="53"/>
      <c r="Z10" s="53"/>
      <c r="AA10" s="53"/>
      <c r="AB10" s="53"/>
      <c r="AC10" s="53"/>
      <c r="AD10" s="54">
        <f>データ!R6</f>
        <v>3080</v>
      </c>
      <c r="AE10" s="54"/>
      <c r="AF10" s="54"/>
      <c r="AG10" s="54"/>
      <c r="AH10" s="54"/>
      <c r="AI10" s="54"/>
      <c r="AJ10" s="54"/>
      <c r="AK10" s="2"/>
      <c r="AL10" s="54">
        <f>データ!V6</f>
        <v>67</v>
      </c>
      <c r="AM10" s="54"/>
      <c r="AN10" s="54"/>
      <c r="AO10" s="54"/>
      <c r="AP10" s="54"/>
      <c r="AQ10" s="54"/>
      <c r="AR10" s="54"/>
      <c r="AS10" s="54"/>
      <c r="AT10" s="53">
        <f>データ!W6</f>
        <v>0.4</v>
      </c>
      <c r="AU10" s="53"/>
      <c r="AV10" s="53"/>
      <c r="AW10" s="53"/>
      <c r="AX10" s="53"/>
      <c r="AY10" s="53"/>
      <c r="AZ10" s="53"/>
      <c r="BA10" s="53"/>
      <c r="BB10" s="53">
        <f>データ!X6</f>
        <v>167.5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44</v>
      </c>
      <c r="O86" s="12" t="str">
        <f>データ!EO6</f>
        <v>【-】</v>
      </c>
    </row>
  </sheetData>
  <sheetProtection algorithmName="SHA-512" hashValue="rrW0Og6X0UDvtghVMxjCmOIYh6AYRhKU+9hZDvz34NzJaTL12boqddUjKIKbWvSjJ+N71Crk/gZUaLEQjniuGw==" saltValue="1p4bpskEEcKbG8D+ANWW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152021</v>
      </c>
      <c r="D6" s="19">
        <f t="shared" si="3"/>
        <v>47</v>
      </c>
      <c r="E6" s="19">
        <f t="shared" si="3"/>
        <v>18</v>
      </c>
      <c r="F6" s="19">
        <f t="shared" si="3"/>
        <v>1</v>
      </c>
      <c r="G6" s="19">
        <f t="shared" si="3"/>
        <v>0</v>
      </c>
      <c r="H6" s="19" t="str">
        <f t="shared" si="3"/>
        <v>新潟県　長岡市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0.03</v>
      </c>
      <c r="Q6" s="20">
        <f t="shared" si="3"/>
        <v>100</v>
      </c>
      <c r="R6" s="20">
        <f t="shared" si="3"/>
        <v>3080</v>
      </c>
      <c r="S6" s="20">
        <f t="shared" si="3"/>
        <v>258205</v>
      </c>
      <c r="T6" s="20">
        <f t="shared" si="3"/>
        <v>891.05</v>
      </c>
      <c r="U6" s="20">
        <f t="shared" si="3"/>
        <v>289.77999999999997</v>
      </c>
      <c r="V6" s="20">
        <f t="shared" si="3"/>
        <v>67</v>
      </c>
      <c r="W6" s="20">
        <f t="shared" si="3"/>
        <v>0.4</v>
      </c>
      <c r="X6" s="20">
        <f t="shared" si="3"/>
        <v>167.5</v>
      </c>
      <c r="Y6" s="21">
        <f>IF(Y7="",NA(),Y7)</f>
        <v>86.08</v>
      </c>
      <c r="Z6" s="21">
        <f t="shared" ref="Z6:AH6" si="4">IF(Z7="",NA(),Z7)</f>
        <v>85.51</v>
      </c>
      <c r="AA6" s="21">
        <f t="shared" si="4"/>
        <v>85.29</v>
      </c>
      <c r="AB6" s="21">
        <f t="shared" si="4"/>
        <v>84.86</v>
      </c>
      <c r="AC6" s="21">
        <f t="shared" si="4"/>
        <v>85.26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862.99</v>
      </c>
      <c r="BL6" s="21">
        <f t="shared" si="7"/>
        <v>782.91</v>
      </c>
      <c r="BM6" s="21">
        <f t="shared" si="7"/>
        <v>783.21</v>
      </c>
      <c r="BN6" s="21">
        <f t="shared" si="7"/>
        <v>902.04</v>
      </c>
      <c r="BO6" s="21">
        <f t="shared" si="7"/>
        <v>992.16</v>
      </c>
      <c r="BP6" s="20" t="str">
        <f>IF(BP7="","",IF(BP7="-","【-】","【"&amp;SUBSTITUTE(TEXT(BP7,"#,##0.00"),"-","△")&amp;"】"))</f>
        <v>【967.97】</v>
      </c>
      <c r="BQ6" s="21">
        <f>IF(BQ7="",NA(),BQ7)</f>
        <v>59.72</v>
      </c>
      <c r="BR6" s="21">
        <f t="shared" ref="BR6:BZ6" si="8">IF(BR7="",NA(),BR7)</f>
        <v>61.74</v>
      </c>
      <c r="BS6" s="21">
        <f t="shared" si="8"/>
        <v>57.86</v>
      </c>
      <c r="BT6" s="21">
        <f t="shared" si="8"/>
        <v>56.2</v>
      </c>
      <c r="BU6" s="21">
        <f t="shared" si="8"/>
        <v>50.54</v>
      </c>
      <c r="BV6" s="21">
        <f t="shared" si="8"/>
        <v>50.06</v>
      </c>
      <c r="BW6" s="21">
        <f t="shared" si="8"/>
        <v>49.38</v>
      </c>
      <c r="BX6" s="21">
        <f t="shared" si="8"/>
        <v>48.53</v>
      </c>
      <c r="BY6" s="21">
        <f t="shared" si="8"/>
        <v>46.11</v>
      </c>
      <c r="BZ6" s="21">
        <f t="shared" si="8"/>
        <v>45.55</v>
      </c>
      <c r="CA6" s="20" t="str">
        <f>IF(CA7="","",IF(CA7="-","【-】","【"&amp;SUBSTITUTE(TEXT(CA7,"#,##0.00"),"-","△")&amp;"】"))</f>
        <v>【46.20】</v>
      </c>
      <c r="CB6" s="21">
        <f>IF(CB7="",NA(),CB7)</f>
        <v>229.63</v>
      </c>
      <c r="CC6" s="21">
        <f t="shared" ref="CC6:CK6" si="9">IF(CC7="",NA(),CC7)</f>
        <v>234.09</v>
      </c>
      <c r="CD6" s="21">
        <f t="shared" si="9"/>
        <v>224.16</v>
      </c>
      <c r="CE6" s="21">
        <f t="shared" si="9"/>
        <v>219.53</v>
      </c>
      <c r="CF6" s="21">
        <f t="shared" si="9"/>
        <v>219.59</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70.45</v>
      </c>
      <c r="CN6" s="21">
        <f t="shared" ref="CN6:CV6" si="10">IF(CN7="",NA(),CN7)</f>
        <v>69.05</v>
      </c>
      <c r="CO6" s="21">
        <f t="shared" si="10"/>
        <v>70.45</v>
      </c>
      <c r="CP6" s="21">
        <f t="shared" si="10"/>
        <v>69.77</v>
      </c>
      <c r="CQ6" s="21">
        <f t="shared" si="10"/>
        <v>70.45</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152021</v>
      </c>
      <c r="D7" s="23">
        <v>47</v>
      </c>
      <c r="E7" s="23">
        <v>18</v>
      </c>
      <c r="F7" s="23">
        <v>1</v>
      </c>
      <c r="G7" s="23">
        <v>0</v>
      </c>
      <c r="H7" s="23" t="s">
        <v>98</v>
      </c>
      <c r="I7" s="23" t="s">
        <v>99</v>
      </c>
      <c r="J7" s="23" t="s">
        <v>100</v>
      </c>
      <c r="K7" s="23" t="s">
        <v>101</v>
      </c>
      <c r="L7" s="23" t="s">
        <v>102</v>
      </c>
      <c r="M7" s="23" t="s">
        <v>103</v>
      </c>
      <c r="N7" s="24" t="s">
        <v>104</v>
      </c>
      <c r="O7" s="24" t="s">
        <v>105</v>
      </c>
      <c r="P7" s="24">
        <v>0.03</v>
      </c>
      <c r="Q7" s="24">
        <v>100</v>
      </c>
      <c r="R7" s="24">
        <v>3080</v>
      </c>
      <c r="S7" s="24">
        <v>258205</v>
      </c>
      <c r="T7" s="24">
        <v>891.05</v>
      </c>
      <c r="U7" s="24">
        <v>289.77999999999997</v>
      </c>
      <c r="V7" s="24">
        <v>67</v>
      </c>
      <c r="W7" s="24">
        <v>0.4</v>
      </c>
      <c r="X7" s="24">
        <v>167.5</v>
      </c>
      <c r="Y7" s="24">
        <v>86.08</v>
      </c>
      <c r="Z7" s="24">
        <v>85.51</v>
      </c>
      <c r="AA7" s="24">
        <v>85.29</v>
      </c>
      <c r="AB7" s="24">
        <v>84.86</v>
      </c>
      <c r="AC7" s="24">
        <v>85.26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862.99</v>
      </c>
      <c r="BL7" s="24">
        <v>782.91</v>
      </c>
      <c r="BM7" s="24">
        <v>783.21</v>
      </c>
      <c r="BN7" s="24">
        <v>902.04</v>
      </c>
      <c r="BO7" s="24">
        <v>992.16</v>
      </c>
      <c r="BP7" s="24">
        <v>967.97</v>
      </c>
      <c r="BQ7" s="24">
        <v>59.72</v>
      </c>
      <c r="BR7" s="24">
        <v>61.74</v>
      </c>
      <c r="BS7" s="24">
        <v>57.86</v>
      </c>
      <c r="BT7" s="24">
        <v>56.2</v>
      </c>
      <c r="BU7" s="24">
        <v>50.54</v>
      </c>
      <c r="BV7" s="24">
        <v>50.06</v>
      </c>
      <c r="BW7" s="24">
        <v>49.38</v>
      </c>
      <c r="BX7" s="24">
        <v>48.53</v>
      </c>
      <c r="BY7" s="24">
        <v>46.11</v>
      </c>
      <c r="BZ7" s="24">
        <v>45.55</v>
      </c>
      <c r="CA7" s="24">
        <v>46.2</v>
      </c>
      <c r="CB7" s="24">
        <v>229.63</v>
      </c>
      <c r="CC7" s="24">
        <v>234.09</v>
      </c>
      <c r="CD7" s="24">
        <v>224.16</v>
      </c>
      <c r="CE7" s="24">
        <v>219.53</v>
      </c>
      <c r="CF7" s="24">
        <v>219.59</v>
      </c>
      <c r="CG7" s="24">
        <v>309.22000000000003</v>
      </c>
      <c r="CH7" s="24">
        <v>316.97000000000003</v>
      </c>
      <c r="CI7" s="24">
        <v>326.17</v>
      </c>
      <c r="CJ7" s="24">
        <v>336.93</v>
      </c>
      <c r="CK7" s="24">
        <v>331.17</v>
      </c>
      <c r="CL7" s="24">
        <v>332.82</v>
      </c>
      <c r="CM7" s="24">
        <v>70.45</v>
      </c>
      <c r="CN7" s="24">
        <v>69.05</v>
      </c>
      <c r="CO7" s="24">
        <v>70.45</v>
      </c>
      <c r="CP7" s="24">
        <v>69.77</v>
      </c>
      <c r="CQ7" s="24">
        <v>70.45</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