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図書館協議会\R6年度\第１回\"/>
    </mc:Choice>
  </mc:AlternateContent>
  <bookViews>
    <workbookView xWindow="0" yWindow="0" windowWidth="24000" windowHeight="9210" firstSheet="2" activeTab="2"/>
  </bookViews>
  <sheets>
    <sheet name="R３まで" sheetId="13" r:id="rId1"/>
    <sheet name="R4まで" sheetId="12" r:id="rId2"/>
    <sheet name="R5まで" sheetId="14" r:id="rId3"/>
    <sheet name="月別" sheetId="8" r:id="rId4"/>
    <sheet name="貸出冊数" sheetId="11" r:id="rId5"/>
    <sheet name="予約冊数" sheetId="10" r:id="rId6"/>
    <sheet name="R5貸出冊数メモ" sheetId="15" r:id="rId7"/>
    <sheet name="Sheet1 (2)" sheetId="7" r:id="rId8"/>
    <sheet name="Sheet2" sheetId="6" r:id="rId9"/>
  </sheets>
  <definedNames>
    <definedName name="_xlnm.Print_Area" localSheetId="0">'R３まで'!$A$1:$P$22</definedName>
    <definedName name="_xlnm.Print_Area" localSheetId="1">'R4まで'!$A$1:$P$19</definedName>
    <definedName name="_xlnm.Print_Area" localSheetId="2">'R5まで'!$A$1:$O$19</definedName>
  </definedNames>
  <calcPr calcId="162913"/>
</workbook>
</file>

<file path=xl/calcChain.xml><?xml version="1.0" encoding="utf-8"?>
<calcChain xmlns="http://schemas.openxmlformats.org/spreadsheetml/2006/main">
  <c r="N2" i="15" l="1"/>
  <c r="N3" i="15"/>
  <c r="N4" i="15"/>
  <c r="N5" i="15"/>
  <c r="O7" i="10" l="1"/>
  <c r="O19" i="10"/>
  <c r="N20" i="8" l="1"/>
  <c r="C6" i="15"/>
  <c r="D6" i="15"/>
  <c r="E6" i="15"/>
  <c r="F6" i="15"/>
  <c r="G6" i="15"/>
  <c r="H6" i="15"/>
  <c r="I6" i="15"/>
  <c r="J6" i="15"/>
  <c r="K6" i="15"/>
  <c r="L6" i="15"/>
  <c r="M6" i="15"/>
  <c r="B6" i="15"/>
  <c r="N6" i="15" s="1"/>
  <c r="A7" i="15" l="1"/>
  <c r="C16" i="11" l="1"/>
  <c r="D16" i="11"/>
  <c r="E16" i="11"/>
  <c r="F16" i="11"/>
  <c r="G16" i="11"/>
  <c r="H16" i="11"/>
  <c r="I16" i="11"/>
  <c r="J16" i="11"/>
  <c r="K16" i="11"/>
  <c r="L16" i="11"/>
  <c r="M16" i="11"/>
  <c r="N16" i="11"/>
  <c r="D12" i="10" l="1"/>
  <c r="E12" i="10"/>
  <c r="C12" i="10"/>
  <c r="D13" i="10"/>
  <c r="E13" i="10"/>
  <c r="F13" i="10"/>
  <c r="G13" i="10"/>
  <c r="H13" i="10"/>
  <c r="I13" i="10"/>
  <c r="J13" i="10"/>
  <c r="K13" i="10"/>
  <c r="L13" i="10"/>
  <c r="M13" i="10"/>
  <c r="N13" i="10"/>
  <c r="C13" i="10"/>
  <c r="O13" i="10" l="1"/>
  <c r="O15" i="11"/>
  <c r="O14" i="11"/>
  <c r="N22" i="8"/>
  <c r="O16" i="11" l="1"/>
  <c r="L21" i="14"/>
  <c r="M21" i="14" s="1"/>
  <c r="K13" i="14"/>
  <c r="K12" i="14"/>
  <c r="K11" i="14"/>
  <c r="K10" i="14"/>
  <c r="K9" i="14"/>
  <c r="K8" i="14"/>
  <c r="K7" i="14"/>
  <c r="I13" i="14"/>
  <c r="I12" i="14"/>
  <c r="I11" i="14"/>
  <c r="I10" i="14"/>
  <c r="I9" i="14"/>
  <c r="I8" i="14"/>
  <c r="I7" i="14"/>
  <c r="G13" i="14"/>
  <c r="G12" i="14"/>
  <c r="G11" i="14"/>
  <c r="G10" i="14"/>
  <c r="G9" i="14"/>
  <c r="G8" i="14"/>
  <c r="G7" i="14"/>
  <c r="M22" i="14"/>
  <c r="K22" i="14"/>
  <c r="I22" i="14"/>
  <c r="G22" i="14"/>
  <c r="N21" i="14"/>
  <c r="K21" i="14"/>
  <c r="I21" i="14"/>
  <c r="G21" i="14"/>
  <c r="N13" i="14"/>
  <c r="M13" i="14"/>
  <c r="N12" i="14"/>
  <c r="M12" i="14"/>
  <c r="N11" i="14"/>
  <c r="M11" i="14"/>
  <c r="N10" i="14"/>
  <c r="M10" i="14"/>
  <c r="N9" i="14"/>
  <c r="M9" i="14"/>
  <c r="N8" i="14"/>
  <c r="M8" i="14"/>
  <c r="N7" i="14"/>
  <c r="M7" i="14"/>
  <c r="N16" i="8" l="1"/>
  <c r="N17" i="8" l="1"/>
  <c r="N15" i="8"/>
  <c r="N11" i="12" l="1"/>
  <c r="M11" i="12"/>
  <c r="K11" i="12"/>
  <c r="I11" i="12"/>
  <c r="G11" i="12"/>
  <c r="N9" i="12"/>
  <c r="M9" i="12"/>
  <c r="K9" i="12"/>
  <c r="I9" i="12"/>
  <c r="G9" i="12"/>
  <c r="N11" i="10" l="1"/>
  <c r="M11" i="10"/>
  <c r="L11" i="10"/>
  <c r="K11" i="10"/>
  <c r="J11" i="10"/>
  <c r="I11" i="10"/>
  <c r="H11" i="10"/>
  <c r="G11" i="10"/>
  <c r="F11" i="10"/>
  <c r="E11" i="10"/>
  <c r="D11" i="10"/>
  <c r="C11" i="10"/>
  <c r="O11" i="10" l="1"/>
  <c r="O17" i="10"/>
  <c r="O5" i="10"/>
  <c r="F10" i="11"/>
  <c r="G10" i="11"/>
  <c r="H10" i="11"/>
  <c r="I10" i="11"/>
  <c r="J10" i="11"/>
  <c r="K10" i="11"/>
  <c r="L10" i="11"/>
  <c r="M10" i="11"/>
  <c r="N10" i="11"/>
  <c r="E13" i="11"/>
  <c r="D13" i="11"/>
  <c r="C13" i="11"/>
  <c r="O12" i="11"/>
  <c r="P7" i="10" l="1"/>
  <c r="O11" i="11"/>
  <c r="O13" i="11" s="1"/>
  <c r="N11" i="8" l="1"/>
  <c r="N10" i="8"/>
  <c r="N9" i="8"/>
  <c r="M27" i="13" l="1"/>
  <c r="K27" i="13"/>
  <c r="I27" i="13"/>
  <c r="G27" i="13"/>
  <c r="M26" i="13"/>
  <c r="K26" i="13"/>
  <c r="I26" i="13"/>
  <c r="G26" i="13"/>
  <c r="M25" i="13"/>
  <c r="K25" i="13"/>
  <c r="I25" i="13"/>
  <c r="G25" i="13"/>
  <c r="N24" i="13"/>
  <c r="M24" i="13"/>
  <c r="K24" i="13"/>
  <c r="I24" i="13"/>
  <c r="G24" i="13"/>
  <c r="N17" i="13"/>
  <c r="N16" i="13"/>
  <c r="M16" i="13"/>
  <c r="K16" i="13"/>
  <c r="I16" i="13"/>
  <c r="N15" i="13"/>
  <c r="M15" i="13"/>
  <c r="K15" i="13"/>
  <c r="I15" i="13"/>
  <c r="G15" i="13"/>
  <c r="N14" i="13"/>
  <c r="M14" i="13"/>
  <c r="K14" i="13"/>
  <c r="I14" i="13"/>
  <c r="G14" i="13"/>
  <c r="N13" i="13"/>
  <c r="M13" i="13"/>
  <c r="K13" i="13"/>
  <c r="I13" i="13"/>
  <c r="G13" i="13"/>
  <c r="N12" i="13"/>
  <c r="M12" i="13"/>
  <c r="K12" i="13"/>
  <c r="I12" i="13"/>
  <c r="G12" i="13"/>
  <c r="N11" i="13"/>
  <c r="M11" i="13"/>
  <c r="K11" i="13"/>
  <c r="I11" i="13"/>
  <c r="G11" i="13"/>
  <c r="N10" i="13"/>
  <c r="M10" i="13"/>
  <c r="K10" i="13"/>
  <c r="I10" i="13"/>
  <c r="G10" i="13"/>
  <c r="N9" i="13"/>
  <c r="M9" i="13"/>
  <c r="K9" i="13"/>
  <c r="I9" i="13"/>
  <c r="G9" i="13"/>
  <c r="N8" i="13"/>
  <c r="M8" i="13"/>
  <c r="K8" i="13"/>
  <c r="I8" i="13"/>
  <c r="G8" i="13"/>
  <c r="N7" i="13"/>
  <c r="M7" i="13"/>
  <c r="K7" i="13"/>
  <c r="I7" i="13"/>
  <c r="G7" i="13"/>
  <c r="M22" i="12" l="1"/>
  <c r="K22" i="12"/>
  <c r="I22" i="12"/>
  <c r="G22" i="12"/>
  <c r="N21" i="12"/>
  <c r="M21" i="12"/>
  <c r="K21" i="12"/>
  <c r="I21" i="12"/>
  <c r="G21" i="12"/>
  <c r="N13" i="12"/>
  <c r="M13" i="12"/>
  <c r="K13" i="12"/>
  <c r="I13" i="12"/>
  <c r="G13" i="12"/>
  <c r="N12" i="12"/>
  <c r="M12" i="12"/>
  <c r="K12" i="12"/>
  <c r="I12" i="12"/>
  <c r="G12" i="12"/>
  <c r="N10" i="12"/>
  <c r="M10" i="12"/>
  <c r="K10" i="12"/>
  <c r="I10" i="12"/>
  <c r="G10" i="12"/>
  <c r="N8" i="12"/>
  <c r="M8" i="12"/>
  <c r="K8" i="12"/>
  <c r="I8" i="12"/>
  <c r="G8" i="12"/>
  <c r="N7" i="12"/>
  <c r="M7" i="12"/>
  <c r="K7" i="12"/>
  <c r="I7" i="12"/>
  <c r="G7" i="12"/>
  <c r="E10" i="11" l="1"/>
  <c r="O8" i="11" l="1"/>
  <c r="N10" i="10"/>
  <c r="M10" i="10"/>
  <c r="L10" i="10"/>
  <c r="K10" i="10"/>
  <c r="J10" i="10"/>
  <c r="I10" i="10"/>
  <c r="H10" i="10"/>
  <c r="G10" i="10"/>
  <c r="F10" i="10"/>
  <c r="E10" i="10"/>
  <c r="D10" i="10"/>
  <c r="C10" i="10"/>
  <c r="N9" i="10"/>
  <c r="M9" i="10"/>
  <c r="L9" i="10"/>
  <c r="K9" i="10"/>
  <c r="J9" i="10"/>
  <c r="I9" i="10"/>
  <c r="H9" i="10"/>
  <c r="G9" i="10"/>
  <c r="F9" i="10"/>
  <c r="E9" i="10"/>
  <c r="D9" i="10"/>
  <c r="O9" i="10" s="1"/>
  <c r="C9" i="10"/>
  <c r="N8" i="10"/>
  <c r="M8" i="10"/>
  <c r="L8" i="10"/>
  <c r="K8" i="10"/>
  <c r="J8" i="10"/>
  <c r="I8" i="10"/>
  <c r="H8" i="10"/>
  <c r="G8" i="10"/>
  <c r="F8" i="10"/>
  <c r="E8" i="10"/>
  <c r="D8" i="10"/>
  <c r="C8" i="10"/>
  <c r="O16" i="10"/>
  <c r="P18" i="10" s="1"/>
  <c r="O15" i="10"/>
  <c r="O14" i="10"/>
  <c r="O2" i="10"/>
  <c r="O4" i="10"/>
  <c r="O3" i="10"/>
  <c r="P3" i="10" s="1"/>
  <c r="P16" i="10" l="1"/>
  <c r="P17" i="10"/>
  <c r="P15" i="10"/>
  <c r="P4" i="10"/>
  <c r="P5" i="10"/>
  <c r="O8" i="10"/>
  <c r="O10" i="10"/>
  <c r="O9" i="11"/>
  <c r="O10" i="11" s="1"/>
  <c r="D10" i="11"/>
  <c r="C10" i="11"/>
  <c r="N7" i="11"/>
  <c r="M7" i="11"/>
  <c r="L7" i="11"/>
  <c r="K7" i="11"/>
  <c r="J7" i="11"/>
  <c r="I7" i="11"/>
  <c r="H7" i="11"/>
  <c r="G7" i="11"/>
  <c r="F7" i="11"/>
  <c r="E7" i="11"/>
  <c r="D7" i="11"/>
  <c r="C7" i="11"/>
  <c r="O6" i="11"/>
  <c r="O5" i="11"/>
  <c r="N4" i="11"/>
  <c r="M4" i="11"/>
  <c r="L4" i="11"/>
  <c r="K4" i="11"/>
  <c r="J4" i="11"/>
  <c r="I4" i="11"/>
  <c r="H4" i="11"/>
  <c r="G4" i="11"/>
  <c r="F4" i="11"/>
  <c r="E4" i="11"/>
  <c r="D4" i="11"/>
  <c r="C4" i="11"/>
  <c r="O3" i="11"/>
  <c r="O4" i="11" s="1"/>
  <c r="O2" i="11"/>
  <c r="O7" i="11" l="1"/>
  <c r="N4" i="8"/>
  <c r="N2" i="8"/>
  <c r="N3" i="8"/>
  <c r="E7" i="7" l="1"/>
  <c r="D7" i="7"/>
  <c r="C7" i="7"/>
  <c r="F6" i="7"/>
  <c r="F5" i="7"/>
  <c r="E4" i="7"/>
  <c r="D4" i="7"/>
  <c r="C4" i="7"/>
  <c r="F3" i="7"/>
  <c r="F2" i="7"/>
  <c r="F4" i="7" s="1"/>
  <c r="F7" i="7" l="1"/>
  <c r="D7" i="6"/>
  <c r="C7" i="6"/>
  <c r="D4" i="6"/>
  <c r="C4" i="6"/>
  <c r="O12" i="10" l="1"/>
  <c r="P19" i="10" l="1"/>
</calcChain>
</file>

<file path=xl/comments1.xml><?xml version="1.0" encoding="utf-8"?>
<comments xmlns="http://schemas.openxmlformats.org/spreadsheetml/2006/main">
  <authors>
    <author>ilis</author>
  </authors>
  <commentList>
    <comment ref="B1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ilis:</t>
        </r>
        <r>
          <rPr>
            <sz val="9"/>
            <color indexed="81"/>
            <rFont val="MS P ゴシック"/>
            <family val="3"/>
            <charset val="128"/>
          </rPr>
          <t xml:space="preserve">
毎月統計で冊数にBM貸出冊数を12で割った数を足した数を毎月の冊数とする。</t>
        </r>
      </text>
    </comment>
  </commentList>
</comments>
</file>

<file path=xl/sharedStrings.xml><?xml version="1.0" encoding="utf-8"?>
<sst xmlns="http://schemas.openxmlformats.org/spreadsheetml/2006/main" count="292" uniqueCount="98">
  <si>
    <t>項　　　　目</t>
  </si>
  <si>
    <t>備考</t>
  </si>
  <si>
    <t>個人貸出冊数（冊）</t>
  </si>
  <si>
    <t>予約件数（件）</t>
  </si>
  <si>
    <t>有効登録者数（人）</t>
  </si>
  <si>
    <t>実登録者数（人）</t>
  </si>
  <si>
    <t>郷土資料受入点数</t>
  </si>
  <si>
    <t>窓口対応満足度（大変よい＋よい）％＜中央館のみ＞</t>
  </si>
  <si>
    <t>前年度比</t>
    <rPh sb="0" eb="3">
      <t>ゼンネンド</t>
    </rPh>
    <rPh sb="3" eb="4">
      <t>ヒ</t>
    </rPh>
    <phoneticPr fontId="2"/>
  </si>
  <si>
    <t>インターネットアクセス件数（件）</t>
    <phoneticPr fontId="2"/>
  </si>
  <si>
    <t>-</t>
    <phoneticPr fontId="2"/>
  </si>
  <si>
    <t>参考</t>
    <rPh sb="0" eb="2">
      <t>サンコウ</t>
    </rPh>
    <phoneticPr fontId="2"/>
  </si>
  <si>
    <t>平成25年度</t>
    <phoneticPr fontId="2"/>
  </si>
  <si>
    <t>平均値</t>
    <rPh sb="0" eb="3">
      <t>ヘイキンチ</t>
    </rPh>
    <phoneticPr fontId="2"/>
  </si>
  <si>
    <t>目標値案</t>
    <rPh sb="0" eb="3">
      <t>モクヒョウチ</t>
    </rPh>
    <rPh sb="3" eb="4">
      <t>アン</t>
    </rPh>
    <phoneticPr fontId="2"/>
  </si>
  <si>
    <t>◆過去５年間の状況</t>
    <phoneticPr fontId="2"/>
  </si>
  <si>
    <t>資料費（決算額：千円）</t>
    <rPh sb="0" eb="2">
      <t>シリョウ</t>
    </rPh>
    <rPh sb="2" eb="3">
      <t>ヒ</t>
    </rPh>
    <rPh sb="4" eb="6">
      <t>ケッサン</t>
    </rPh>
    <rPh sb="6" eb="7">
      <t>ガク</t>
    </rPh>
    <rPh sb="8" eb="10">
      <t>センエン</t>
    </rPh>
    <phoneticPr fontId="2"/>
  </si>
  <si>
    <t>-</t>
    <phoneticPr fontId="2"/>
  </si>
  <si>
    <t>人口（人）</t>
    <rPh sb="0" eb="2">
      <t>ジンコウ</t>
    </rPh>
    <rPh sb="3" eb="4">
      <t>ニン</t>
    </rPh>
    <phoneticPr fontId="2"/>
  </si>
  <si>
    <t xml:space="preserve">大活字本の所蔵冊数（冊） </t>
    <rPh sb="10" eb="11">
      <t>サツ</t>
    </rPh>
    <phoneticPr fontId="2"/>
  </si>
  <si>
    <t xml:space="preserve">新規購入冊数
割合 </t>
    <phoneticPr fontId="2"/>
  </si>
  <si>
    <t>番号</t>
    <rPh sb="0" eb="2">
      <t>バンゴウ</t>
    </rPh>
    <phoneticPr fontId="2"/>
  </si>
  <si>
    <t>3.4％</t>
  </si>
  <si>
    <t>3.6％</t>
  </si>
  <si>
    <t>令和元年度</t>
    <rPh sb="0" eb="2">
      <t>レイワ</t>
    </rPh>
    <rPh sb="2" eb="3">
      <t>ガン</t>
    </rPh>
    <rPh sb="3" eb="5">
      <t>ネンド</t>
    </rPh>
    <phoneticPr fontId="2"/>
  </si>
  <si>
    <t>予約件数（件）</t>
    <phoneticPr fontId="2"/>
  </si>
  <si>
    <t>H31.3</t>
    <phoneticPr fontId="2"/>
  </si>
  <si>
    <t>R2.3</t>
    <phoneticPr fontId="2"/>
  </si>
  <si>
    <t>H31.4</t>
    <phoneticPr fontId="2"/>
  </si>
  <si>
    <t>R2.4</t>
    <phoneticPr fontId="2"/>
  </si>
  <si>
    <t>対前年度比</t>
    <rPh sb="0" eb="1">
      <t>タイ</t>
    </rPh>
    <rPh sb="1" eb="5">
      <t>ゼンネンドヒ</t>
    </rPh>
    <phoneticPr fontId="2"/>
  </si>
  <si>
    <t>３月</t>
    <rPh sb="1" eb="2">
      <t>ツキ</t>
    </rPh>
    <phoneticPr fontId="2"/>
  </si>
  <si>
    <t>４月</t>
    <rPh sb="1" eb="2">
      <t>ツキ</t>
    </rPh>
    <phoneticPr fontId="2"/>
  </si>
  <si>
    <t>４月</t>
  </si>
  <si>
    <t>５月</t>
  </si>
  <si>
    <t>６月</t>
  </si>
  <si>
    <t>計</t>
    <rPh sb="0" eb="1">
      <t>ケイ</t>
    </rPh>
    <phoneticPr fontId="2"/>
  </si>
  <si>
    <t>貸出冊数</t>
    <rPh sb="0" eb="2">
      <t>カシダシ</t>
    </rPh>
    <rPh sb="2" eb="4">
      <t>サツスウ</t>
    </rPh>
    <phoneticPr fontId="2"/>
  </si>
  <si>
    <t>令和２年度</t>
    <rPh sb="0" eb="2">
      <t>レイワ</t>
    </rPh>
    <rPh sb="3" eb="5">
      <t>ネンド</t>
    </rPh>
    <phoneticPr fontId="2"/>
  </si>
  <si>
    <t>増減率</t>
    <rPh sb="0" eb="2">
      <t>ゾウゲン</t>
    </rPh>
    <rPh sb="2" eb="3">
      <t>リツ</t>
    </rPh>
    <phoneticPr fontId="2"/>
  </si>
  <si>
    <t>入館者数</t>
    <rPh sb="0" eb="3">
      <t>ニュウカンシャ</t>
    </rPh>
    <rPh sb="3" eb="4">
      <t>スウ</t>
    </rPh>
    <phoneticPr fontId="2"/>
  </si>
  <si>
    <t>図書館活動評価　基本評価検討資料</t>
    <rPh sb="0" eb="3">
      <t>ト</t>
    </rPh>
    <rPh sb="3" eb="5">
      <t>カツドウ</t>
    </rPh>
    <rPh sb="5" eb="7">
      <t>ヒョウカ</t>
    </rPh>
    <rPh sb="8" eb="10">
      <t>キホン</t>
    </rPh>
    <rPh sb="10" eb="12">
      <t>ヒョウカ</t>
    </rPh>
    <rPh sb="12" eb="14">
      <t>ケントウ</t>
    </rPh>
    <rPh sb="14" eb="16">
      <t>シリョウ</t>
    </rPh>
    <phoneticPr fontId="2"/>
  </si>
  <si>
    <t>入館者数（中央図書館・人）</t>
    <phoneticPr fontId="2"/>
  </si>
  <si>
    <t>個人貸出冊数</t>
    <phoneticPr fontId="2"/>
  </si>
  <si>
    <t>予約件数</t>
    <phoneticPr fontId="2"/>
  </si>
  <si>
    <t>インターネットアクセス件数</t>
    <phoneticPr fontId="2"/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</si>
  <si>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</si>
  <si>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</si>
  <si>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</si>
  <si>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</si>
  <si>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</si>
  <si>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</si>
  <si>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</si>
  <si>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</si>
  <si>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</si>
  <si>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開館日</t>
    <rPh sb="0" eb="2">
      <t>カイカン</t>
    </rPh>
    <rPh sb="2" eb="3">
      <t>ヒ</t>
    </rPh>
    <phoneticPr fontId="2"/>
  </si>
  <si>
    <t>R１年度</t>
    <rPh sb="2" eb="4">
      <t>ネンド</t>
    </rPh>
    <phoneticPr fontId="2"/>
  </si>
  <si>
    <t>R２年度</t>
    <rPh sb="2" eb="4">
      <t>ネンド</t>
    </rPh>
    <phoneticPr fontId="2"/>
  </si>
  <si>
    <t>R３年度</t>
    <rPh sb="2" eb="4">
      <t>ネンド</t>
    </rPh>
    <phoneticPr fontId="2"/>
  </si>
  <si>
    <t>R１年度</t>
    <phoneticPr fontId="2"/>
  </si>
  <si>
    <t>R２年度</t>
  </si>
  <si>
    <t>R３年度</t>
  </si>
  <si>
    <t>貸出冊数</t>
    <rPh sb="0" eb="2">
      <t>カシダ</t>
    </rPh>
    <rPh sb="2" eb="4">
      <t>サツスウ</t>
    </rPh>
    <phoneticPr fontId="2"/>
  </si>
  <si>
    <t>１日当たりの貸出冊数</t>
    <rPh sb="1" eb="2">
      <t>ヒ</t>
    </rPh>
    <rPh sb="2" eb="3">
      <t>ア</t>
    </rPh>
    <rPh sb="6" eb="8">
      <t>カシダシ</t>
    </rPh>
    <rPh sb="8" eb="10">
      <t>サツスウ</t>
    </rPh>
    <phoneticPr fontId="2"/>
  </si>
  <si>
    <t>予約冊数</t>
    <rPh sb="0" eb="2">
      <t>ヨヤク</t>
    </rPh>
    <phoneticPr fontId="2"/>
  </si>
  <si>
    <t>H30年度</t>
    <rPh sb="3" eb="5">
      <t>ネンド</t>
    </rPh>
    <phoneticPr fontId="2"/>
  </si>
  <si>
    <t>Webでの予約</t>
    <rPh sb="5" eb="7">
      <t>ヨヤク</t>
    </rPh>
    <phoneticPr fontId="2"/>
  </si>
  <si>
    <t>窓口・電話での予約</t>
    <rPh sb="0" eb="2">
      <t>マドグチ</t>
    </rPh>
    <rPh sb="3" eb="5">
      <t>デンワ</t>
    </rPh>
    <rPh sb="7" eb="9">
      <t>ヨヤク</t>
    </rPh>
    <phoneticPr fontId="2"/>
  </si>
  <si>
    <t>計</t>
    <rPh sb="0" eb="1">
      <t>ケイ</t>
    </rPh>
    <phoneticPr fontId="2"/>
  </si>
  <si>
    <t>予測値
1,578,400</t>
    <phoneticPr fontId="2"/>
  </si>
  <si>
    <t>予測値
240,050</t>
    <phoneticPr fontId="2"/>
  </si>
  <si>
    <t>R3</t>
    <phoneticPr fontId="2"/>
  </si>
  <si>
    <t>R2</t>
    <phoneticPr fontId="2"/>
  </si>
  <si>
    <t>平成29年度</t>
  </si>
  <si>
    <t>平成30年度</t>
  </si>
  <si>
    <t>3.3％</t>
  </si>
  <si>
    <t>3.1%</t>
  </si>
  <si>
    <t>令和３年度</t>
    <rPh sb="0" eb="2">
      <t>レイワ</t>
    </rPh>
    <rPh sb="3" eb="5">
      <t>ネンド</t>
    </rPh>
    <phoneticPr fontId="2"/>
  </si>
  <si>
    <t>参考数値</t>
    <rPh sb="0" eb="2">
      <t>サンコウ</t>
    </rPh>
    <rPh sb="2" eb="4">
      <t>スウチ</t>
    </rPh>
    <phoneticPr fontId="2"/>
  </si>
  <si>
    <t>2.9%</t>
    <phoneticPr fontId="2"/>
  </si>
  <si>
    <t>3.1％</t>
    <phoneticPr fontId="2"/>
  </si>
  <si>
    <t>R４年度</t>
    <rPh sb="2" eb="4">
      <t>ネンド</t>
    </rPh>
    <phoneticPr fontId="2"/>
  </si>
  <si>
    <t>R４年度</t>
    <phoneticPr fontId="2"/>
  </si>
  <si>
    <t>平成30年度</t>
    <phoneticPr fontId="2"/>
  </si>
  <si>
    <t>令和元年度</t>
    <rPh sb="0" eb="2">
      <t>レイワ</t>
    </rPh>
    <rPh sb="2" eb="3">
      <t>ガン</t>
    </rPh>
    <phoneticPr fontId="2"/>
  </si>
  <si>
    <t>令和４年度</t>
    <rPh sb="0" eb="2">
      <t>レイワ</t>
    </rPh>
    <rPh sb="3" eb="5">
      <t>ネンド</t>
    </rPh>
    <phoneticPr fontId="2"/>
  </si>
  <si>
    <t>R4</t>
    <phoneticPr fontId="2"/>
  </si>
  <si>
    <t>87,.3</t>
    <phoneticPr fontId="2"/>
  </si>
  <si>
    <t>予約件数（冊）</t>
    <rPh sb="5" eb="6">
      <t>サツ</t>
    </rPh>
    <phoneticPr fontId="2"/>
  </si>
  <si>
    <t>令和５年度</t>
    <rPh sb="0" eb="2">
      <t>レイワ</t>
    </rPh>
    <rPh sb="3" eb="5">
      <t>ネンド</t>
    </rPh>
    <phoneticPr fontId="2"/>
  </si>
  <si>
    <t>R5</t>
    <phoneticPr fontId="2"/>
  </si>
  <si>
    <t>R５年度</t>
    <rPh sb="2" eb="4">
      <t>ネンド</t>
    </rPh>
    <phoneticPr fontId="2"/>
  </si>
  <si>
    <t>R５年度</t>
    <phoneticPr fontId="2"/>
  </si>
  <si>
    <t>BM</t>
    <phoneticPr fontId="2"/>
  </si>
  <si>
    <t>図書館</t>
    <rPh sb="0" eb="3">
      <t>トショカン</t>
    </rPh>
    <phoneticPr fontId="2"/>
  </si>
  <si>
    <t>取次</t>
    <rPh sb="0" eb="2">
      <t>トリツギ</t>
    </rPh>
    <phoneticPr fontId="2"/>
  </si>
  <si>
    <t>互尊</t>
    <rPh sb="0" eb="1">
      <t>ゴ</t>
    </rPh>
    <rPh sb="1" eb="2">
      <t>ソン</t>
    </rPh>
    <phoneticPr fontId="2"/>
  </si>
  <si>
    <t>年間</t>
    <rPh sb="0" eb="2">
      <t>ネンカン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</si>
</sst>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%"/>
    <numFmt numFmtId="177" formatCode="#,##0.0;[Red]\-#,##0.0"/>
    <numFmt numFmtId="178" formatCode="#,##0.0000;[Red]\-#,##0.0000"/>
    <numFmt numFmtId="179" formatCode="#,##0.00000;[Red]\-#,##0.00000"/>
  </numFmts>
  <fonts count="3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11"/>
      <color rgb="FF9C6500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46" applyNumberFormat="0" applyFill="0" applyAlignment="0" applyProtection="0">
      <alignment vertical="center"/>
    </xf>
    <xf numFmtId="0" fontId="15" fillId="0" borderId="47" applyNumberFormat="0" applyFill="0" applyAlignment="0" applyProtection="0">
      <alignment vertical="center"/>
    </xf>
    <xf numFmtId="0" fontId="16" fillId="0" borderId="4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9" borderId="49" applyNumberFormat="0" applyAlignment="0" applyProtection="0">
      <alignment vertical="center"/>
    </xf>
    <xf numFmtId="0" fontId="20" fillId="10" borderId="50" applyNumberFormat="0" applyAlignment="0" applyProtection="0">
      <alignment vertical="center"/>
    </xf>
    <xf numFmtId="0" fontId="21" fillId="10" borderId="49" applyNumberFormat="0" applyAlignment="0" applyProtection="0">
      <alignment vertical="center"/>
    </xf>
    <xf numFmtId="0" fontId="22" fillId="0" borderId="51" applyNumberFormat="0" applyFill="0" applyAlignment="0" applyProtection="0">
      <alignment vertical="center"/>
    </xf>
    <xf numFmtId="0" fontId="23" fillId="11" borderId="52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12" borderId="5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54" applyNumberFormat="0" applyFill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1" fillId="3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</cellStyleXfs>
  <cellXfs count="234">
    <xf numFmtId="0" fontId="0" fillId="0" borderId="0" xfId="0">
      <alignment vertical="center"/>
    </xf>
    <xf numFmtId="0" fontId="3" fillId="3" borderId="0" xfId="0" applyFont="1" applyFill="1">
      <alignment vertical="center"/>
    </xf>
    <xf numFmtId="0" fontId="4" fillId="3" borderId="0" xfId="0" applyFont="1" applyFill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justify" vertical="center" wrapText="1"/>
    </xf>
    <xf numFmtId="3" fontId="4" fillId="3" borderId="15" xfId="0" applyNumberFormat="1" applyFont="1" applyFill="1" applyBorder="1" applyAlignment="1">
      <alignment horizontal="right" vertical="center" wrapText="1"/>
    </xf>
    <xf numFmtId="3" fontId="4" fillId="3" borderId="7" xfId="0" applyNumberFormat="1" applyFont="1" applyFill="1" applyBorder="1" applyAlignment="1">
      <alignment horizontal="right" vertical="center" wrapText="1"/>
    </xf>
    <xf numFmtId="176" fontId="4" fillId="3" borderId="8" xfId="2" applyNumberFormat="1" applyFont="1" applyFill="1" applyBorder="1" applyAlignment="1">
      <alignment horizontal="right" vertical="center" wrapText="1"/>
    </xf>
    <xf numFmtId="0" fontId="4" fillId="3" borderId="18" xfId="0" applyFont="1" applyFill="1" applyBorder="1" applyAlignment="1">
      <alignment horizontal="left" vertical="top" wrapText="1"/>
    </xf>
    <xf numFmtId="3" fontId="4" fillId="3" borderId="16" xfId="0" applyNumberFormat="1" applyFont="1" applyFill="1" applyBorder="1" applyAlignment="1">
      <alignment horizontal="right" vertical="center" wrapText="1"/>
    </xf>
    <xf numFmtId="3" fontId="4" fillId="3" borderId="3" xfId="0" applyNumberFormat="1" applyFont="1" applyFill="1" applyBorder="1" applyAlignment="1">
      <alignment horizontal="right" vertical="center" wrapText="1"/>
    </xf>
    <xf numFmtId="3" fontId="4" fillId="3" borderId="4" xfId="0" applyNumberFormat="1" applyFont="1" applyFill="1" applyBorder="1" applyAlignment="1">
      <alignment horizontal="right" vertical="center" wrapText="1"/>
    </xf>
    <xf numFmtId="0" fontId="4" fillId="3" borderId="19" xfId="0" applyFont="1" applyFill="1" applyBorder="1" applyAlignment="1">
      <alignment horizontal="justify" vertical="top" wrapText="1"/>
    </xf>
    <xf numFmtId="176" fontId="4" fillId="3" borderId="4" xfId="2" applyNumberFormat="1" applyFont="1" applyFill="1" applyBorder="1" applyAlignment="1">
      <alignment horizontal="right" vertical="center" wrapText="1"/>
    </xf>
    <xf numFmtId="0" fontId="4" fillId="3" borderId="16" xfId="0" applyFont="1" applyFill="1" applyBorder="1" applyAlignment="1">
      <alignment horizontal="right" vertical="center"/>
    </xf>
    <xf numFmtId="0" fontId="4" fillId="3" borderId="21" xfId="0" applyFont="1" applyFill="1" applyBorder="1">
      <alignment vertical="center"/>
    </xf>
    <xf numFmtId="38" fontId="4" fillId="3" borderId="14" xfId="1" applyFont="1" applyFill="1" applyBorder="1">
      <alignment vertical="center"/>
    </xf>
    <xf numFmtId="176" fontId="4" fillId="3" borderId="10" xfId="2" applyNumberFormat="1" applyFont="1" applyFill="1" applyBorder="1" applyAlignment="1">
      <alignment horizontal="right" vertical="center" wrapText="1"/>
    </xf>
    <xf numFmtId="0" fontId="4" fillId="3" borderId="2" xfId="0" applyFont="1" applyFill="1" applyBorder="1">
      <alignment vertical="center"/>
    </xf>
    <xf numFmtId="38" fontId="4" fillId="3" borderId="1" xfId="1" applyFont="1" applyFill="1" applyBorder="1">
      <alignment vertical="center"/>
    </xf>
    <xf numFmtId="38" fontId="4" fillId="3" borderId="0" xfId="0" applyNumberFormat="1" applyFont="1" applyFill="1">
      <alignment vertical="center"/>
    </xf>
    <xf numFmtId="0" fontId="4" fillId="3" borderId="19" xfId="0" applyFont="1" applyFill="1" applyBorder="1" applyAlignment="1">
      <alignment horizontal="left" vertical="top" wrapText="1"/>
    </xf>
    <xf numFmtId="0" fontId="4" fillId="3" borderId="12" xfId="0" applyFont="1" applyFill="1" applyBorder="1" applyAlignment="1">
      <alignment horizontal="justify" vertical="center" wrapText="1"/>
    </xf>
    <xf numFmtId="0" fontId="4" fillId="3" borderId="22" xfId="0" applyFont="1" applyFill="1" applyBorder="1" applyAlignment="1">
      <alignment horizontal="right" vertical="center"/>
    </xf>
    <xf numFmtId="10" fontId="4" fillId="3" borderId="22" xfId="0" applyNumberFormat="1" applyFont="1" applyFill="1" applyBorder="1" applyAlignment="1">
      <alignment horizontal="right" vertical="center" wrapText="1"/>
    </xf>
    <xf numFmtId="0" fontId="4" fillId="3" borderId="22" xfId="0" applyFont="1" applyFill="1" applyBorder="1" applyAlignment="1">
      <alignment horizontal="right" vertical="center" wrapText="1"/>
    </xf>
    <xf numFmtId="176" fontId="4" fillId="3" borderId="0" xfId="2" applyNumberFormat="1" applyFont="1" applyFill="1">
      <alignment vertical="center"/>
    </xf>
    <xf numFmtId="0" fontId="4" fillId="3" borderId="22" xfId="0" applyFont="1" applyFill="1" applyBorder="1" applyAlignment="1">
      <alignment horizontal="justify" vertical="center" wrapText="1"/>
    </xf>
    <xf numFmtId="0" fontId="4" fillId="3" borderId="22" xfId="0" applyFont="1" applyFill="1" applyBorder="1" applyAlignment="1">
      <alignment horizontal="left" vertical="top" wrapText="1"/>
    </xf>
    <xf numFmtId="0" fontId="5" fillId="3" borderId="19" xfId="0" applyFont="1" applyFill="1" applyBorder="1" applyAlignment="1">
      <alignment horizontal="left" vertical="top" wrapText="1"/>
    </xf>
    <xf numFmtId="0" fontId="8" fillId="3" borderId="0" xfId="0" applyFont="1" applyFill="1">
      <alignment vertical="center"/>
    </xf>
    <xf numFmtId="0" fontId="9" fillId="3" borderId="0" xfId="0" applyFont="1" applyFill="1">
      <alignment vertical="center"/>
    </xf>
    <xf numFmtId="38" fontId="4" fillId="3" borderId="15" xfId="1" applyFont="1" applyFill="1" applyBorder="1" applyAlignment="1">
      <alignment horizontal="right" vertical="center" wrapText="1"/>
    </xf>
    <xf numFmtId="57" fontId="4" fillId="3" borderId="0" xfId="0" applyNumberFormat="1" applyFont="1" applyFill="1" applyAlignment="1">
      <alignment horizontal="right" vertical="center"/>
    </xf>
    <xf numFmtId="38" fontId="4" fillId="3" borderId="16" xfId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38" fontId="6" fillId="2" borderId="12" xfId="1" applyFont="1" applyFill="1" applyBorder="1" applyAlignment="1">
      <alignment horizontal="right" vertical="center" wrapText="1"/>
    </xf>
    <xf numFmtId="38" fontId="7" fillId="2" borderId="12" xfId="1" applyFont="1" applyFill="1" applyBorder="1" applyAlignment="1">
      <alignment horizontal="right" vertical="center" wrapText="1"/>
    </xf>
    <xf numFmtId="177" fontId="6" fillId="2" borderId="12" xfId="1" applyNumberFormat="1" applyFont="1" applyFill="1" applyBorder="1" applyAlignment="1">
      <alignment horizontal="right" vertical="center" wrapText="1"/>
    </xf>
    <xf numFmtId="0" fontId="3" fillId="3" borderId="0" xfId="0" applyFont="1" applyFill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6" fontId="4" fillId="3" borderId="2" xfId="2" applyNumberFormat="1" applyFont="1" applyFill="1" applyBorder="1" applyAlignment="1">
      <alignment horizontal="right" vertical="center" wrapText="1"/>
    </xf>
    <xf numFmtId="3" fontId="4" fillId="4" borderId="16" xfId="0" applyNumberFormat="1" applyFont="1" applyFill="1" applyBorder="1" applyAlignment="1">
      <alignment horizontal="right" vertical="center" wrapText="1"/>
    </xf>
    <xf numFmtId="3" fontId="4" fillId="4" borderId="3" xfId="0" applyNumberFormat="1" applyFont="1" applyFill="1" applyBorder="1" applyAlignment="1">
      <alignment horizontal="right" vertical="center" wrapText="1"/>
    </xf>
    <xf numFmtId="176" fontId="4" fillId="4" borderId="4" xfId="2" applyNumberFormat="1" applyFont="1" applyFill="1" applyBorder="1" applyAlignment="1">
      <alignment horizontal="right" vertical="center" wrapText="1"/>
    </xf>
    <xf numFmtId="38" fontId="4" fillId="4" borderId="16" xfId="1" applyFont="1" applyFill="1" applyBorder="1" applyAlignment="1">
      <alignment horizontal="right" vertical="center" wrapText="1"/>
    </xf>
    <xf numFmtId="0" fontId="4" fillId="4" borderId="19" xfId="0" applyFont="1" applyFill="1" applyBorder="1" applyAlignment="1">
      <alignment horizontal="justify" vertical="top" wrapText="1"/>
    </xf>
    <xf numFmtId="0" fontId="4" fillId="4" borderId="16" xfId="0" applyFont="1" applyFill="1" applyBorder="1" applyAlignment="1">
      <alignment horizontal="right" vertical="center" wrapText="1"/>
    </xf>
    <xf numFmtId="0" fontId="4" fillId="4" borderId="3" xfId="0" applyFont="1" applyFill="1" applyBorder="1" applyAlignment="1">
      <alignment horizontal="right" vertical="center" wrapText="1"/>
    </xf>
    <xf numFmtId="177" fontId="4" fillId="4" borderId="16" xfId="1" applyNumberFormat="1" applyFont="1" applyFill="1" applyBorder="1" applyAlignment="1">
      <alignment horizontal="right" vertical="center" wrapText="1"/>
    </xf>
    <xf numFmtId="0" fontId="4" fillId="4" borderId="16" xfId="0" applyFont="1" applyFill="1" applyBorder="1" applyAlignment="1">
      <alignment horizontal="right" vertical="center"/>
    </xf>
    <xf numFmtId="3" fontId="4" fillId="4" borderId="4" xfId="0" applyNumberFormat="1" applyFont="1" applyFill="1" applyBorder="1" applyAlignment="1">
      <alignment horizontal="right" vertical="center" wrapText="1"/>
    </xf>
    <xf numFmtId="0" fontId="4" fillId="4" borderId="17" xfId="0" applyFont="1" applyFill="1" applyBorder="1" applyAlignment="1">
      <alignment horizontal="right" vertical="center"/>
    </xf>
    <xf numFmtId="10" fontId="4" fillId="4" borderId="5" xfId="0" applyNumberFormat="1" applyFont="1" applyFill="1" applyBorder="1" applyAlignment="1">
      <alignment horizontal="right" vertical="center" wrapText="1"/>
    </xf>
    <xf numFmtId="10" fontId="4" fillId="4" borderId="6" xfId="0" applyNumberFormat="1" applyFont="1" applyFill="1" applyBorder="1" applyAlignment="1">
      <alignment horizontal="right" vertical="center" wrapText="1"/>
    </xf>
    <xf numFmtId="0" fontId="4" fillId="4" borderId="5" xfId="0" quotePrefix="1" applyFont="1" applyFill="1" applyBorder="1" applyAlignment="1">
      <alignment horizontal="right" vertical="center" wrapText="1"/>
    </xf>
    <xf numFmtId="0" fontId="4" fillId="4" borderId="6" xfId="0" applyFont="1" applyFill="1" applyBorder="1" applyAlignment="1">
      <alignment horizontal="right" vertical="center" wrapText="1"/>
    </xf>
    <xf numFmtId="0" fontId="0" fillId="0" borderId="23" xfId="0" applyBorder="1">
      <alignment vertical="center"/>
    </xf>
    <xf numFmtId="0" fontId="4" fillId="0" borderId="23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38" fontId="0" fillId="0" borderId="23" xfId="1" applyFont="1" applyBorder="1">
      <alignment vertical="center"/>
    </xf>
    <xf numFmtId="176" fontId="0" fillId="0" borderId="23" xfId="0" applyNumberFormat="1" applyBorder="1">
      <alignment vertical="center"/>
    </xf>
    <xf numFmtId="0" fontId="0" fillId="0" borderId="23" xfId="0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horizontal="right" vertical="center" wrapText="1"/>
    </xf>
    <xf numFmtId="176" fontId="4" fillId="0" borderId="4" xfId="2" applyNumberFormat="1" applyFont="1" applyFill="1" applyBorder="1" applyAlignment="1">
      <alignment horizontal="right" vertical="center" wrapText="1"/>
    </xf>
    <xf numFmtId="38" fontId="4" fillId="0" borderId="16" xfId="1" applyFont="1" applyFill="1" applyBorder="1" applyAlignment="1">
      <alignment horizontal="right" vertical="center" wrapText="1"/>
    </xf>
    <xf numFmtId="0" fontId="4" fillId="0" borderId="19" xfId="0" applyFont="1" applyFill="1" applyBorder="1" applyAlignment="1">
      <alignment horizontal="justify" vertical="top" wrapText="1"/>
    </xf>
    <xf numFmtId="0" fontId="4" fillId="3" borderId="0" xfId="0" applyFont="1" applyFill="1" applyBorder="1" applyAlignment="1">
      <alignment horizontal="justify" vertical="center" wrapText="1"/>
    </xf>
    <xf numFmtId="0" fontId="4" fillId="3" borderId="0" xfId="0" applyFont="1" applyFill="1" applyBorder="1" applyAlignment="1">
      <alignment horizontal="right" vertical="center"/>
    </xf>
    <xf numFmtId="10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left" vertical="top" wrapText="1"/>
    </xf>
    <xf numFmtId="38" fontId="0" fillId="0" borderId="23" xfId="1" applyFont="1" applyBorder="1" applyAlignment="1">
      <alignment horizontal="center" vertical="center"/>
    </xf>
    <xf numFmtId="38" fontId="0" fillId="0" borderId="27" xfId="1" applyFont="1" applyBorder="1" applyAlignment="1">
      <alignment horizontal="center" vertical="center"/>
    </xf>
    <xf numFmtId="38" fontId="0" fillId="0" borderId="28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27" xfId="1" applyFont="1" applyBorder="1">
      <alignment vertical="center"/>
    </xf>
    <xf numFmtId="38" fontId="0" fillId="0" borderId="29" xfId="1" applyFont="1" applyBorder="1">
      <alignment vertical="center"/>
    </xf>
    <xf numFmtId="176" fontId="0" fillId="0" borderId="23" xfId="2" applyNumberFormat="1" applyFont="1" applyBorder="1">
      <alignment vertical="center"/>
    </xf>
    <xf numFmtId="176" fontId="0" fillId="0" borderId="27" xfId="2" applyNumberFormat="1" applyFont="1" applyBorder="1">
      <alignment vertical="center"/>
    </xf>
    <xf numFmtId="176" fontId="0" fillId="0" borderId="29" xfId="2" applyNumberFormat="1" applyFont="1" applyBorder="1">
      <alignment vertical="center"/>
    </xf>
    <xf numFmtId="176" fontId="0" fillId="0" borderId="30" xfId="2" applyNumberFormat="1" applyFont="1" applyBorder="1">
      <alignment vertical="center"/>
    </xf>
    <xf numFmtId="38" fontId="0" fillId="0" borderId="0" xfId="1" applyFont="1">
      <alignment vertical="center"/>
    </xf>
    <xf numFmtId="10" fontId="4" fillId="4" borderId="5" xfId="0" quotePrefix="1" applyNumberFormat="1" applyFont="1" applyFill="1" applyBorder="1" applyAlignment="1">
      <alignment horizontal="right" vertical="center" wrapText="1"/>
    </xf>
    <xf numFmtId="0" fontId="4" fillId="3" borderId="23" xfId="0" applyFont="1" applyFill="1" applyBorder="1" applyAlignment="1">
      <alignment horizontal="justify" vertical="center" wrapText="1"/>
    </xf>
    <xf numFmtId="0" fontId="4" fillId="0" borderId="23" xfId="0" applyFont="1" applyFill="1" applyBorder="1" applyAlignment="1">
      <alignment horizontal="justify" vertical="center" wrapText="1"/>
    </xf>
    <xf numFmtId="38" fontId="0" fillId="0" borderId="24" xfId="1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38" fontId="0" fillId="0" borderId="34" xfId="1" applyFont="1" applyBorder="1" applyAlignment="1">
      <alignment horizontal="right" vertical="center"/>
    </xf>
    <xf numFmtId="38" fontId="0" fillId="0" borderId="35" xfId="1" applyFont="1" applyBorder="1">
      <alignment vertical="center"/>
    </xf>
    <xf numFmtId="38" fontId="0" fillId="0" borderId="37" xfId="1" applyFont="1" applyBorder="1">
      <alignment vertical="center"/>
    </xf>
    <xf numFmtId="0" fontId="4" fillId="0" borderId="39" xfId="0" applyFont="1" applyFill="1" applyBorder="1" applyAlignment="1">
      <alignment horizontal="center" vertical="center" wrapText="1"/>
    </xf>
    <xf numFmtId="38" fontId="0" fillId="0" borderId="34" xfId="1" applyFont="1" applyBorder="1">
      <alignment vertical="center"/>
    </xf>
    <xf numFmtId="178" fontId="0" fillId="0" borderId="0" xfId="1" applyNumberFormat="1" applyFont="1">
      <alignment vertical="center"/>
    </xf>
    <xf numFmtId="179" fontId="0" fillId="0" borderId="0" xfId="1" applyNumberFormat="1" applyFont="1">
      <alignment vertical="center"/>
    </xf>
    <xf numFmtId="38" fontId="10" fillId="0" borderId="23" xfId="1" applyFont="1" applyFill="1" applyBorder="1">
      <alignment vertical="center"/>
    </xf>
    <xf numFmtId="176" fontId="4" fillId="4" borderId="17" xfId="2" quotePrefix="1" applyNumberFormat="1" applyFont="1" applyFill="1" applyBorder="1" applyAlignment="1">
      <alignment horizontal="right" vertical="center" wrapText="1"/>
    </xf>
    <xf numFmtId="0" fontId="3" fillId="0" borderId="1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justify" vertical="center" wrapText="1"/>
    </xf>
    <xf numFmtId="0" fontId="4" fillId="4" borderId="12" xfId="0" applyFont="1" applyFill="1" applyBorder="1" applyAlignment="1">
      <alignment horizontal="justify" vertical="center" wrapText="1"/>
    </xf>
    <xf numFmtId="0" fontId="4" fillId="4" borderId="19" xfId="0" applyFont="1" applyFill="1" applyBorder="1" applyAlignment="1">
      <alignment horizontal="left" vertical="top" wrapText="1"/>
    </xf>
    <xf numFmtId="0" fontId="3" fillId="4" borderId="12" xfId="0" applyFont="1" applyFill="1" applyBorder="1" applyAlignment="1">
      <alignment horizontal="center" vertical="center"/>
    </xf>
    <xf numFmtId="3" fontId="4" fillId="0" borderId="19" xfId="0" applyNumberFormat="1" applyFont="1" applyFill="1" applyBorder="1" applyAlignment="1">
      <alignment horizontal="justify" vertical="top" wrapText="1"/>
    </xf>
    <xf numFmtId="38" fontId="6" fillId="2" borderId="44" xfId="1" applyFont="1" applyFill="1" applyBorder="1" applyAlignment="1">
      <alignment horizontal="right" vertical="center" wrapText="1"/>
    </xf>
    <xf numFmtId="38" fontId="0" fillId="0" borderId="23" xfId="1" applyFont="1" applyFill="1" applyBorder="1">
      <alignment vertical="center"/>
    </xf>
    <xf numFmtId="38" fontId="10" fillId="0" borderId="23" xfId="1" applyFont="1" applyBorder="1">
      <alignment vertical="center"/>
    </xf>
    <xf numFmtId="0" fontId="4" fillId="0" borderId="24" xfId="0" applyFont="1" applyFill="1" applyBorder="1" applyAlignment="1">
      <alignment horizontal="center" vertical="center" wrapText="1"/>
    </xf>
    <xf numFmtId="38" fontId="0" fillId="0" borderId="24" xfId="1" applyFont="1" applyBorder="1">
      <alignment vertical="center"/>
    </xf>
    <xf numFmtId="38" fontId="0" fillId="0" borderId="24" xfId="1" applyFont="1" applyFill="1" applyBorder="1">
      <alignment vertical="center"/>
    </xf>
    <xf numFmtId="38" fontId="0" fillId="0" borderId="34" xfId="1" applyFont="1" applyFill="1" applyBorder="1">
      <alignment vertical="center"/>
    </xf>
    <xf numFmtId="38" fontId="0" fillId="0" borderId="35" xfId="1" applyFont="1" applyFill="1" applyBorder="1">
      <alignment vertical="center"/>
    </xf>
    <xf numFmtId="38" fontId="0" fillId="0" borderId="37" xfId="1" applyFont="1" applyFill="1" applyBorder="1">
      <alignment vertical="center"/>
    </xf>
    <xf numFmtId="38" fontId="0" fillId="0" borderId="45" xfId="1" applyFont="1" applyFill="1" applyBorder="1">
      <alignment vertical="center"/>
    </xf>
    <xf numFmtId="38" fontId="0" fillId="0" borderId="34" xfId="1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justify" vertical="center" wrapText="1"/>
    </xf>
    <xf numFmtId="38" fontId="6" fillId="2" borderId="13" xfId="1" applyFont="1" applyFill="1" applyBorder="1" applyAlignment="1">
      <alignment horizontal="right" vertical="center" wrapText="1"/>
    </xf>
    <xf numFmtId="0" fontId="4" fillId="0" borderId="19" xfId="0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justify" vertical="center" wrapText="1"/>
    </xf>
    <xf numFmtId="0" fontId="4" fillId="0" borderId="17" xfId="0" applyFont="1" applyFill="1" applyBorder="1" applyAlignment="1">
      <alignment horizontal="right" vertical="center"/>
    </xf>
    <xf numFmtId="3" fontId="4" fillId="0" borderId="5" xfId="0" applyNumberFormat="1" applyFont="1" applyFill="1" applyBorder="1" applyAlignment="1">
      <alignment horizontal="right" vertical="center" wrapText="1"/>
    </xf>
    <xf numFmtId="3" fontId="4" fillId="0" borderId="6" xfId="0" applyNumberFormat="1" applyFont="1" applyFill="1" applyBorder="1" applyAlignment="1">
      <alignment horizontal="right" vertical="center" wrapText="1"/>
    </xf>
    <xf numFmtId="176" fontId="4" fillId="0" borderId="6" xfId="2" applyNumberFormat="1" applyFont="1" applyFill="1" applyBorder="1" applyAlignment="1">
      <alignment horizontal="right" vertical="center" wrapText="1"/>
    </xf>
    <xf numFmtId="38" fontId="4" fillId="0" borderId="17" xfId="1" applyFont="1" applyFill="1" applyBorder="1" applyAlignment="1">
      <alignment horizontal="right" vertical="center" wrapText="1"/>
    </xf>
    <xf numFmtId="0" fontId="3" fillId="5" borderId="12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justify" vertical="center" wrapText="1"/>
    </xf>
    <xf numFmtId="3" fontId="4" fillId="5" borderId="16" xfId="0" applyNumberFormat="1" applyFont="1" applyFill="1" applyBorder="1" applyAlignment="1">
      <alignment horizontal="right" vertical="center" wrapText="1"/>
    </xf>
    <xf numFmtId="3" fontId="4" fillId="5" borderId="3" xfId="0" applyNumberFormat="1" applyFont="1" applyFill="1" applyBorder="1" applyAlignment="1">
      <alignment horizontal="right" vertical="center" wrapText="1"/>
    </xf>
    <xf numFmtId="176" fontId="4" fillId="5" borderId="4" xfId="2" applyNumberFormat="1" applyFont="1" applyFill="1" applyBorder="1" applyAlignment="1">
      <alignment horizontal="right" vertical="center" wrapText="1"/>
    </xf>
    <xf numFmtId="38" fontId="4" fillId="5" borderId="16" xfId="1" applyFont="1" applyFill="1" applyBorder="1" applyAlignment="1">
      <alignment horizontal="right" vertical="center" wrapText="1"/>
    </xf>
    <xf numFmtId="0" fontId="4" fillId="5" borderId="16" xfId="0" applyFont="1" applyFill="1" applyBorder="1" applyAlignment="1">
      <alignment horizontal="right" vertical="center" wrapText="1"/>
    </xf>
    <xf numFmtId="0" fontId="4" fillId="5" borderId="3" xfId="0" applyFont="1" applyFill="1" applyBorder="1" applyAlignment="1">
      <alignment horizontal="right" vertical="center" wrapText="1"/>
    </xf>
    <xf numFmtId="177" fontId="4" fillId="5" borderId="16" xfId="1" applyNumberFormat="1" applyFont="1" applyFill="1" applyBorder="1" applyAlignment="1">
      <alignment horizontal="right" vertical="center" wrapText="1"/>
    </xf>
    <xf numFmtId="38" fontId="11" fillId="0" borderId="39" xfId="1" applyFont="1" applyFill="1" applyBorder="1">
      <alignment vertical="center"/>
    </xf>
    <xf numFmtId="38" fontId="11" fillId="0" borderId="40" xfId="1" applyFont="1" applyFill="1" applyBorder="1">
      <alignment vertical="center"/>
    </xf>
    <xf numFmtId="3" fontId="5" fillId="3" borderId="3" xfId="0" applyNumberFormat="1" applyFont="1" applyFill="1" applyBorder="1" applyAlignment="1">
      <alignment horizontal="right" vertical="center" wrapText="1"/>
    </xf>
    <xf numFmtId="38" fontId="0" fillId="3" borderId="24" xfId="1" applyFont="1" applyFill="1" applyBorder="1">
      <alignment vertical="center"/>
    </xf>
    <xf numFmtId="38" fontId="11" fillId="3" borderId="39" xfId="1" applyFont="1" applyFill="1" applyBorder="1">
      <alignment vertical="center"/>
    </xf>
    <xf numFmtId="38" fontId="10" fillId="3" borderId="23" xfId="1" applyFont="1" applyFill="1" applyBorder="1">
      <alignment vertical="center"/>
    </xf>
    <xf numFmtId="38" fontId="10" fillId="0" borderId="26" xfId="1" applyFont="1" applyBorder="1">
      <alignment vertical="center"/>
    </xf>
    <xf numFmtId="38" fontId="10" fillId="3" borderId="39" xfId="1" applyFont="1" applyFill="1" applyBorder="1">
      <alignment vertical="center"/>
    </xf>
    <xf numFmtId="38" fontId="10" fillId="0" borderId="39" xfId="1" applyFont="1" applyFill="1" applyBorder="1">
      <alignment vertical="center"/>
    </xf>
    <xf numFmtId="38" fontId="10" fillId="0" borderId="40" xfId="1" applyFont="1" applyFill="1" applyBorder="1">
      <alignment vertical="center"/>
    </xf>
    <xf numFmtId="3" fontId="0" fillId="0" borderId="0" xfId="0" applyNumberFormat="1">
      <alignment vertical="center"/>
    </xf>
    <xf numFmtId="38" fontId="8" fillId="37" borderId="0" xfId="0" applyNumberFormat="1" applyFont="1" applyFill="1" applyBorder="1">
      <alignment vertical="center"/>
    </xf>
    <xf numFmtId="0" fontId="0" fillId="0" borderId="0" xfId="0">
      <alignment vertical="center"/>
    </xf>
    <xf numFmtId="38" fontId="8" fillId="37" borderId="23" xfId="0" applyNumberFormat="1" applyFont="1" applyFill="1" applyBorder="1">
      <alignment vertical="center"/>
    </xf>
    <xf numFmtId="0" fontId="0" fillId="0" borderId="0" xfId="0">
      <alignment vertical="center"/>
    </xf>
    <xf numFmtId="38" fontId="0" fillId="0" borderId="0" xfId="0" applyNumberFormat="1">
      <alignment vertical="center"/>
    </xf>
    <xf numFmtId="0" fontId="10" fillId="0" borderId="42" xfId="0" applyFont="1" applyBorder="1" applyAlignment="1">
      <alignment vertical="center"/>
    </xf>
    <xf numFmtId="0" fontId="29" fillId="0" borderId="39" xfId="0" applyFont="1" applyFill="1" applyBorder="1" applyAlignment="1">
      <alignment horizontal="center" vertical="center" wrapText="1"/>
    </xf>
    <xf numFmtId="38" fontId="30" fillId="3" borderId="25" xfId="1" applyFont="1" applyFill="1" applyBorder="1">
      <alignment vertical="center"/>
    </xf>
    <xf numFmtId="38" fontId="30" fillId="3" borderId="56" xfId="1" applyFont="1" applyFill="1" applyBorder="1">
      <alignment vertical="center"/>
    </xf>
    <xf numFmtId="0" fontId="30" fillId="0" borderId="42" xfId="0" applyFont="1" applyBorder="1">
      <alignment vertical="center"/>
    </xf>
    <xf numFmtId="0" fontId="30" fillId="0" borderId="0" xfId="0" applyFont="1">
      <alignment vertical="center"/>
    </xf>
    <xf numFmtId="38" fontId="30" fillId="3" borderId="39" xfId="1" applyFont="1" applyFill="1" applyBorder="1">
      <alignment vertical="center"/>
    </xf>
    <xf numFmtId="38" fontId="30" fillId="3" borderId="55" xfId="1" applyFont="1" applyFill="1" applyBorder="1">
      <alignment vertical="center"/>
    </xf>
    <xf numFmtId="0" fontId="5" fillId="0" borderId="23" xfId="0" applyFont="1" applyFill="1" applyBorder="1" applyAlignment="1">
      <alignment horizontal="justify" vertical="center" wrapText="1"/>
    </xf>
    <xf numFmtId="38" fontId="30" fillId="0" borderId="23" xfId="1" applyFont="1" applyFill="1" applyBorder="1">
      <alignment vertical="center"/>
    </xf>
    <xf numFmtId="0" fontId="5" fillId="3" borderId="23" xfId="0" applyFont="1" applyFill="1" applyBorder="1" applyAlignment="1">
      <alignment horizontal="justify" vertical="center" wrapText="1"/>
    </xf>
    <xf numFmtId="38" fontId="30" fillId="3" borderId="23" xfId="1" applyFont="1" applyFill="1" applyBorder="1">
      <alignment vertical="center"/>
    </xf>
    <xf numFmtId="38" fontId="30" fillId="0" borderId="23" xfId="1" applyFont="1" applyBorder="1">
      <alignment vertical="center"/>
    </xf>
    <xf numFmtId="0" fontId="30" fillId="0" borderId="23" xfId="0" applyFont="1" applyBorder="1">
      <alignment vertical="center"/>
    </xf>
    <xf numFmtId="38" fontId="30" fillId="0" borderId="26" xfId="1" applyFont="1" applyBorder="1">
      <alignment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justify" vertical="center" wrapText="1"/>
    </xf>
    <xf numFmtId="0" fontId="4" fillId="4" borderId="13" xfId="0" applyFont="1" applyFill="1" applyBorder="1" applyAlignment="1">
      <alignment horizontal="justify" vertical="center" wrapText="1"/>
    </xf>
    <xf numFmtId="38" fontId="6" fillId="2" borderId="12" xfId="1" quotePrefix="1" applyFont="1" applyFill="1" applyBorder="1" applyAlignment="1">
      <alignment horizontal="right" vertical="center" wrapText="1"/>
    </xf>
    <xf numFmtId="38" fontId="6" fillId="2" borderId="13" xfId="1" applyFont="1" applyFill="1" applyBorder="1" applyAlignment="1">
      <alignment horizontal="right" vertical="center" wrapText="1"/>
    </xf>
    <xf numFmtId="0" fontId="4" fillId="4" borderId="19" xfId="0" applyFont="1" applyFill="1" applyBorder="1" applyAlignment="1">
      <alignment horizontal="left" vertical="top" wrapText="1"/>
    </xf>
    <xf numFmtId="0" fontId="4" fillId="4" borderId="20" xfId="0" applyFont="1" applyFill="1" applyBorder="1" applyAlignment="1">
      <alignment horizontal="left" vertical="top" wrapText="1"/>
    </xf>
    <xf numFmtId="0" fontId="4" fillId="3" borderId="24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0" fillId="0" borderId="36" xfId="0" applyBorder="1" applyAlignment="1">
      <alignment vertical="center"/>
    </xf>
    <xf numFmtId="0" fontId="0" fillId="0" borderId="38" xfId="0" applyBorder="1" applyAlignment="1">
      <alignment vertical="center"/>
    </xf>
    <xf numFmtId="0" fontId="4" fillId="0" borderId="41" xfId="0" applyFont="1" applyFill="1" applyBorder="1" applyAlignment="1">
      <alignment horizontal="center" vertical="center" wrapText="1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 wrapText="1"/>
    </xf>
    <xf numFmtId="0" fontId="31" fillId="3" borderId="14" xfId="0" applyFont="1" applyFill="1" applyBorder="1" applyAlignment="1">
      <alignment horizontal="center" vertical="center" wrapText="1"/>
    </xf>
    <xf numFmtId="0" fontId="31" fillId="3" borderId="9" xfId="0" applyFont="1" applyFill="1" applyBorder="1" applyAlignment="1">
      <alignment horizontal="center" vertical="center" wrapText="1"/>
    </xf>
    <xf numFmtId="0" fontId="31" fillId="3" borderId="10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center" vertical="center"/>
    </xf>
    <xf numFmtId="0" fontId="31" fillId="0" borderId="12" xfId="0" applyFont="1" applyFill="1" applyBorder="1" applyAlignment="1">
      <alignment horizontal="justify" vertical="center" wrapText="1"/>
    </xf>
    <xf numFmtId="3" fontId="31" fillId="0" borderId="16" xfId="0" applyNumberFormat="1" applyFont="1" applyFill="1" applyBorder="1" applyAlignment="1">
      <alignment horizontal="right" vertical="center" wrapText="1"/>
    </xf>
    <xf numFmtId="3" fontId="31" fillId="0" borderId="3" xfId="0" applyNumberFormat="1" applyFont="1" applyFill="1" applyBorder="1" applyAlignment="1">
      <alignment horizontal="right" vertical="center" wrapText="1"/>
    </xf>
    <xf numFmtId="176" fontId="31" fillId="0" borderId="4" xfId="2" applyNumberFormat="1" applyFont="1" applyFill="1" applyBorder="1" applyAlignment="1">
      <alignment horizontal="right" vertical="center" wrapText="1"/>
    </xf>
    <xf numFmtId="38" fontId="31" fillId="0" borderId="16" xfId="1" applyFont="1" applyFill="1" applyBorder="1" applyAlignment="1">
      <alignment horizontal="right" vertical="center" wrapText="1"/>
    </xf>
    <xf numFmtId="38" fontId="32" fillId="2" borderId="12" xfId="1" applyFont="1" applyFill="1" applyBorder="1" applyAlignment="1">
      <alignment horizontal="right" vertical="center" wrapText="1"/>
    </xf>
    <xf numFmtId="0" fontId="31" fillId="5" borderId="12" xfId="0" applyFont="1" applyFill="1" applyBorder="1" applyAlignment="1">
      <alignment horizontal="center" vertical="center"/>
    </xf>
    <xf numFmtId="0" fontId="31" fillId="5" borderId="12" xfId="0" applyFont="1" applyFill="1" applyBorder="1" applyAlignment="1">
      <alignment horizontal="justify" vertical="center" wrapText="1"/>
    </xf>
    <xf numFmtId="3" fontId="31" fillId="5" borderId="16" xfId="0" applyNumberFormat="1" applyFont="1" applyFill="1" applyBorder="1" applyAlignment="1">
      <alignment horizontal="right" vertical="center" wrapText="1"/>
    </xf>
    <xf numFmtId="3" fontId="31" fillId="5" borderId="3" xfId="0" applyNumberFormat="1" applyFont="1" applyFill="1" applyBorder="1" applyAlignment="1">
      <alignment horizontal="right" vertical="center" wrapText="1"/>
    </xf>
    <xf numFmtId="176" fontId="31" fillId="5" borderId="4" xfId="2" applyNumberFormat="1" applyFont="1" applyFill="1" applyBorder="1" applyAlignment="1">
      <alignment horizontal="right" vertical="center" wrapText="1"/>
    </xf>
    <xf numFmtId="38" fontId="31" fillId="5" borderId="16" xfId="1" applyFont="1" applyFill="1" applyBorder="1" applyAlignment="1">
      <alignment horizontal="right" vertical="center" wrapText="1"/>
    </xf>
    <xf numFmtId="0" fontId="31" fillId="3" borderId="12" xfId="0" applyFont="1" applyFill="1" applyBorder="1" applyAlignment="1">
      <alignment horizontal="center" vertical="center"/>
    </xf>
    <xf numFmtId="0" fontId="31" fillId="3" borderId="12" xfId="0" applyFont="1" applyFill="1" applyBorder="1" applyAlignment="1">
      <alignment horizontal="justify" vertical="center" wrapText="1"/>
    </xf>
    <xf numFmtId="3" fontId="31" fillId="3" borderId="16" xfId="0" applyNumberFormat="1" applyFont="1" applyFill="1" applyBorder="1" applyAlignment="1">
      <alignment horizontal="right" vertical="center" wrapText="1"/>
    </xf>
    <xf numFmtId="3" fontId="31" fillId="3" borderId="3" xfId="0" applyNumberFormat="1" applyFont="1" applyFill="1" applyBorder="1" applyAlignment="1">
      <alignment horizontal="right" vertical="center" wrapText="1"/>
    </xf>
    <xf numFmtId="176" fontId="31" fillId="3" borderId="4" xfId="2" applyNumberFormat="1" applyFont="1" applyFill="1" applyBorder="1" applyAlignment="1">
      <alignment horizontal="right" vertical="center" wrapText="1"/>
    </xf>
    <xf numFmtId="38" fontId="31" fillId="3" borderId="16" xfId="1" applyFont="1" applyFill="1" applyBorder="1" applyAlignment="1">
      <alignment horizontal="right" vertical="center" wrapText="1"/>
    </xf>
    <xf numFmtId="3" fontId="33" fillId="3" borderId="3" xfId="0" applyNumberFormat="1" applyFont="1" applyFill="1" applyBorder="1" applyAlignment="1">
      <alignment horizontal="right" vertical="center" wrapText="1"/>
    </xf>
    <xf numFmtId="38" fontId="34" fillId="2" borderId="12" xfId="1" applyFont="1" applyFill="1" applyBorder="1" applyAlignment="1">
      <alignment horizontal="right" vertical="center" wrapText="1"/>
    </xf>
    <xf numFmtId="0" fontId="31" fillId="5" borderId="16" xfId="0" applyFont="1" applyFill="1" applyBorder="1" applyAlignment="1">
      <alignment horizontal="right" vertical="center" wrapText="1"/>
    </xf>
    <xf numFmtId="0" fontId="31" fillId="5" borderId="3" xfId="0" applyFont="1" applyFill="1" applyBorder="1" applyAlignment="1">
      <alignment horizontal="right" vertical="center" wrapText="1"/>
    </xf>
    <xf numFmtId="177" fontId="31" fillId="5" borderId="16" xfId="1" applyNumberFormat="1" applyFont="1" applyFill="1" applyBorder="1" applyAlignment="1">
      <alignment horizontal="right" vertical="center" wrapText="1"/>
    </xf>
    <xf numFmtId="177" fontId="32" fillId="2" borderId="12" xfId="1" applyNumberFormat="1" applyFont="1" applyFill="1" applyBorder="1" applyAlignment="1">
      <alignment horizontal="right" vertical="center" wrapText="1"/>
    </xf>
    <xf numFmtId="0" fontId="31" fillId="0" borderId="13" xfId="0" applyFont="1" applyFill="1" applyBorder="1" applyAlignment="1">
      <alignment horizontal="center" vertical="center"/>
    </xf>
    <xf numFmtId="0" fontId="31" fillId="0" borderId="13" xfId="0" applyFont="1" applyFill="1" applyBorder="1" applyAlignment="1">
      <alignment horizontal="justify" vertical="center" wrapText="1"/>
    </xf>
    <xf numFmtId="0" fontId="31" fillId="0" borderId="17" xfId="0" applyFont="1" applyFill="1" applyBorder="1" applyAlignment="1">
      <alignment horizontal="right" vertical="center"/>
    </xf>
    <xf numFmtId="3" fontId="31" fillId="0" borderId="5" xfId="0" applyNumberFormat="1" applyFont="1" applyFill="1" applyBorder="1" applyAlignment="1">
      <alignment horizontal="right" vertical="center" wrapText="1"/>
    </xf>
    <xf numFmtId="3" fontId="31" fillId="0" borderId="6" xfId="0" applyNumberFormat="1" applyFont="1" applyFill="1" applyBorder="1" applyAlignment="1">
      <alignment horizontal="right" vertical="center" wrapText="1"/>
    </xf>
    <xf numFmtId="176" fontId="31" fillId="0" borderId="6" xfId="2" applyNumberFormat="1" applyFont="1" applyFill="1" applyBorder="1" applyAlignment="1">
      <alignment horizontal="right" vertical="center" wrapText="1"/>
    </xf>
    <xf numFmtId="38" fontId="31" fillId="0" borderId="17" xfId="1" applyFont="1" applyFill="1" applyBorder="1" applyAlignment="1">
      <alignment horizontal="right" vertical="center" wrapText="1"/>
    </xf>
    <xf numFmtId="38" fontId="32" fillId="2" borderId="13" xfId="1" applyFont="1" applyFill="1" applyBorder="1" applyAlignment="1">
      <alignment horizontal="right" vertical="center" wrapText="1"/>
    </xf>
  </cellXfs>
  <cellStyles count="44">
    <cellStyle name="20% - アクセント 1" xfId="19" builtinId="30" customBuiltin="1"/>
    <cellStyle name="20% - アクセント 2" xfId="22" builtinId="34" customBuiltin="1"/>
    <cellStyle name="20% - アクセント 3" xfId="25" builtinId="38" customBuiltin="1"/>
    <cellStyle name="20% - アクセント 4" xfId="28" builtinId="42" customBuiltin="1"/>
    <cellStyle name="20% - アクセント 5" xfId="31" builtinId="46" customBuiltin="1"/>
    <cellStyle name="20% - アクセント 6" xfId="34" builtinId="50" customBuiltin="1"/>
    <cellStyle name="40% - アクセント 1" xfId="20" builtinId="31" customBuiltin="1"/>
    <cellStyle name="40% - アクセント 2" xfId="23" builtinId="35" customBuiltin="1"/>
    <cellStyle name="40% - アクセント 3" xfId="26" builtinId="39" customBuiltin="1"/>
    <cellStyle name="40% - アクセント 4" xfId="29" builtinId="43" customBuiltin="1"/>
    <cellStyle name="40% - アクセント 5" xfId="32" builtinId="47" customBuiltin="1"/>
    <cellStyle name="40% - アクセント 6" xfId="35" builtinId="51" customBuiltin="1"/>
    <cellStyle name="60% - アクセント 1 2" xfId="38"/>
    <cellStyle name="60% - アクセント 2 2" xfId="39"/>
    <cellStyle name="60% - アクセント 3 2" xfId="40"/>
    <cellStyle name="60% - アクセント 4 2" xfId="41"/>
    <cellStyle name="60% - アクセント 5 2" xfId="42"/>
    <cellStyle name="60% - アクセント 6 2" xfId="43"/>
    <cellStyle name="アクセント 1" xfId="18" builtinId="29" customBuiltin="1"/>
    <cellStyle name="アクセント 2" xfId="21" builtinId="33" customBuiltin="1"/>
    <cellStyle name="アクセント 3" xfId="24" builtinId="37" customBuiltin="1"/>
    <cellStyle name="アクセント 4" xfId="27" builtinId="41" customBuiltin="1"/>
    <cellStyle name="アクセント 5" xfId="30" builtinId="45" customBuiltin="1"/>
    <cellStyle name="アクセント 6" xfId="33" builtinId="49" customBuiltin="1"/>
    <cellStyle name="タイトル 2" xfId="36"/>
    <cellStyle name="チェック セル" xfId="13" builtinId="23" customBuiltin="1"/>
    <cellStyle name="どちらでもない 2" xfId="37"/>
    <cellStyle name="パーセント" xfId="2" builtinId="5"/>
    <cellStyle name="メモ" xfId="15" builtinId="10" customBuiltin="1"/>
    <cellStyle name="リンク セル" xfId="12" builtinId="24" customBuiltin="1"/>
    <cellStyle name="悪い" xfId="8" builtinId="27" customBuiltin="1"/>
    <cellStyle name="計算" xfId="11" builtinId="22" customBuiltin="1"/>
    <cellStyle name="警告文" xfId="14" builtinId="11" customBuiltin="1"/>
    <cellStyle name="桁区切り" xfId="1" builtinId="6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742950</xdr:colOff>
      <xdr:row>0</xdr:row>
      <xdr:rowOff>9525</xdr:rowOff>
    </xdr:from>
    <xdr:to>
      <xdr:col>15</xdr:col>
      <xdr:colOff>733426</xdr:colOff>
      <xdr:row>1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029825" y="9525"/>
          <a:ext cx="923926" cy="2571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資料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２－１</a:t>
          </a:r>
          <a:endParaRPr lang="ja-JP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742950</xdr:colOff>
      <xdr:row>0</xdr:row>
      <xdr:rowOff>9525</xdr:rowOff>
    </xdr:from>
    <xdr:to>
      <xdr:col>15</xdr:col>
      <xdr:colOff>733426</xdr:colOff>
      <xdr:row>1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0029825" y="9525"/>
          <a:ext cx="923926" cy="2571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資料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４－１</a:t>
          </a:r>
          <a:endParaRPr lang="ja-JP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685800</xdr:colOff>
      <xdr:row>0</xdr:row>
      <xdr:rowOff>139065</xdr:rowOff>
    </xdr:from>
    <xdr:to>
      <xdr:col>14</xdr:col>
      <xdr:colOff>784860</xdr:colOff>
      <xdr:row>2</xdr:row>
      <xdr:rowOff>53340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9711690" y="139065"/>
          <a:ext cx="82296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資料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５－１</a:t>
          </a:r>
          <a:endParaRPr lang="ja-JP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1"/>
  <sheetViews>
    <sheetView view="pageBreakPreview" zoomScaleNormal="100" zoomScaleSheetLayoutView="100" workbookViewId="0">
      <selection activeCell="F19" sqref="F19"/>
    </sheetView>
  </sheetViews>
  <sheetFormatPr defaultColWidth="9" defaultRowHeight="21" customHeight="1"/>
  <cols>
    <col min="1" max="1" width="4.734375" style="43" bestFit="1" customWidth="1"/>
    <col min="2" max="2" width="17.1015625" style="2" customWidth="1"/>
    <col min="3" max="3" width="10" style="2" hidden="1" customWidth="1"/>
    <col min="4" max="4" width="10" style="2" customWidth="1"/>
    <col min="5" max="5" width="10" style="2" hidden="1" customWidth="1"/>
    <col min="6" max="14" width="10" style="2" customWidth="1"/>
    <col min="15" max="15" width="12.26171875" style="2" bestFit="1" customWidth="1"/>
    <col min="16" max="16" width="10.26171875" style="2" customWidth="1"/>
    <col min="17" max="18" width="10" style="1" customWidth="1"/>
    <col min="19" max="16384" width="9" style="1"/>
  </cols>
  <sheetData>
    <row r="2" spans="1:16" ht="6" customHeight="1"/>
    <row r="3" spans="1:16" ht="21" customHeight="1">
      <c r="B3" s="34" t="s">
        <v>41</v>
      </c>
      <c r="P3" s="37">
        <v>44405</v>
      </c>
    </row>
    <row r="4" spans="1:16" ht="21" customHeight="1">
      <c r="B4" s="1"/>
    </row>
    <row r="5" spans="1:16" ht="21" customHeight="1" thickBot="1">
      <c r="B5" s="35" t="s">
        <v>15</v>
      </c>
    </row>
    <row r="6" spans="1:16" ht="26.25" customHeight="1" thickBot="1">
      <c r="A6" s="46" t="s">
        <v>21</v>
      </c>
      <c r="B6" s="3" t="s">
        <v>0</v>
      </c>
      <c r="C6" s="4" t="s">
        <v>12</v>
      </c>
      <c r="D6" s="5" t="s">
        <v>73</v>
      </c>
      <c r="E6" s="6" t="s">
        <v>8</v>
      </c>
      <c r="F6" s="5" t="s">
        <v>74</v>
      </c>
      <c r="G6" s="6" t="s">
        <v>8</v>
      </c>
      <c r="H6" s="5" t="s">
        <v>24</v>
      </c>
      <c r="I6" s="6" t="s">
        <v>8</v>
      </c>
      <c r="J6" s="5" t="s">
        <v>38</v>
      </c>
      <c r="K6" s="6" t="s">
        <v>8</v>
      </c>
      <c r="L6" s="5" t="s">
        <v>77</v>
      </c>
      <c r="M6" s="6" t="s">
        <v>8</v>
      </c>
      <c r="N6" s="4" t="s">
        <v>13</v>
      </c>
      <c r="O6" s="39" t="s">
        <v>14</v>
      </c>
      <c r="P6" s="7" t="s">
        <v>1</v>
      </c>
    </row>
    <row r="7" spans="1:16" ht="26.25" customHeight="1">
      <c r="A7" s="45">
        <v>1</v>
      </c>
      <c r="B7" s="8" t="s">
        <v>42</v>
      </c>
      <c r="C7" s="9">
        <v>361819</v>
      </c>
      <c r="D7" s="10">
        <v>304777</v>
      </c>
      <c r="E7" s="11" t="s">
        <v>17</v>
      </c>
      <c r="F7" s="10">
        <v>320532</v>
      </c>
      <c r="G7" s="11">
        <f>F7/D7</f>
        <v>1.0516935333046784</v>
      </c>
      <c r="H7" s="10">
        <v>312564</v>
      </c>
      <c r="I7" s="11">
        <f>H7/F7</f>
        <v>0.97514132754295979</v>
      </c>
      <c r="J7" s="10">
        <v>238603</v>
      </c>
      <c r="K7" s="11">
        <f>J7/H7</f>
        <v>0.76337326115611526</v>
      </c>
      <c r="L7" s="10">
        <v>255216</v>
      </c>
      <c r="M7" s="11">
        <f>L7/J7</f>
        <v>1.0696261153464122</v>
      </c>
      <c r="N7" s="36">
        <f>AVERAGE(D7,F7,H7,J7,L7)</f>
        <v>286338.40000000002</v>
      </c>
      <c r="O7" s="110"/>
      <c r="P7" s="12" t="s">
        <v>78</v>
      </c>
    </row>
    <row r="8" spans="1:16" ht="26.25" customHeight="1">
      <c r="A8" s="108">
        <v>2</v>
      </c>
      <c r="B8" s="106" t="s">
        <v>2</v>
      </c>
      <c r="C8" s="48">
        <v>1637528</v>
      </c>
      <c r="D8" s="49">
        <v>1542576</v>
      </c>
      <c r="E8" s="50" t="s">
        <v>17</v>
      </c>
      <c r="F8" s="49">
        <v>1595593</v>
      </c>
      <c r="G8" s="50">
        <f>F8/D8</f>
        <v>1.0343691331901961</v>
      </c>
      <c r="H8" s="49">
        <v>1651636</v>
      </c>
      <c r="I8" s="50">
        <f>H8/F8</f>
        <v>1.0351236186170283</v>
      </c>
      <c r="J8" s="49">
        <v>1536865</v>
      </c>
      <c r="K8" s="50">
        <f>J8/H8</f>
        <v>0.93051071785792994</v>
      </c>
      <c r="L8" s="49">
        <v>1598724</v>
      </c>
      <c r="M8" s="50">
        <f>L8/J8</f>
        <v>1.040250119561575</v>
      </c>
      <c r="N8" s="51">
        <f t="shared" ref="N8:N15" si="0">AVERAGE(D8,F8,H8,J8,L8)</f>
        <v>1585078.8</v>
      </c>
      <c r="O8" s="40">
        <v>1610000</v>
      </c>
      <c r="P8" s="52" t="s">
        <v>69</v>
      </c>
    </row>
    <row r="9" spans="1:16" ht="26.25" customHeight="1">
      <c r="A9" s="44">
        <v>3</v>
      </c>
      <c r="B9" s="26" t="s">
        <v>3</v>
      </c>
      <c r="C9" s="13">
        <v>185775</v>
      </c>
      <c r="D9" s="14">
        <v>189948</v>
      </c>
      <c r="E9" s="17" t="s">
        <v>10</v>
      </c>
      <c r="F9" s="14">
        <v>201286</v>
      </c>
      <c r="G9" s="17">
        <f t="shared" ref="G9:G15" si="1">F9/D9</f>
        <v>1.0596900204266431</v>
      </c>
      <c r="H9" s="14">
        <v>208806</v>
      </c>
      <c r="I9" s="17">
        <f t="shared" ref="I9:I16" si="2">H9/F9</f>
        <v>1.037359776636229</v>
      </c>
      <c r="J9" s="14">
        <v>240407</v>
      </c>
      <c r="K9" s="17">
        <f t="shared" ref="K9:K16" si="3">J9/H9</f>
        <v>1.1513414365487582</v>
      </c>
      <c r="L9" s="14">
        <v>254240</v>
      </c>
      <c r="M9" s="17">
        <f t="shared" ref="M9:M16" si="4">L9/J9</f>
        <v>1.0575399218824744</v>
      </c>
      <c r="N9" s="38">
        <f t="shared" si="0"/>
        <v>218937.4</v>
      </c>
      <c r="O9" s="40">
        <v>244850</v>
      </c>
      <c r="P9" s="16" t="s">
        <v>70</v>
      </c>
    </row>
    <row r="10" spans="1:16" ht="26.25" customHeight="1">
      <c r="A10" s="108">
        <v>4</v>
      </c>
      <c r="B10" s="106" t="s">
        <v>4</v>
      </c>
      <c r="C10" s="48">
        <v>50521</v>
      </c>
      <c r="D10" s="49">
        <v>46541</v>
      </c>
      <c r="E10" s="50" t="s">
        <v>10</v>
      </c>
      <c r="F10" s="49">
        <v>45719</v>
      </c>
      <c r="G10" s="50">
        <f t="shared" si="1"/>
        <v>0.98233815345609243</v>
      </c>
      <c r="H10" s="49">
        <v>45258</v>
      </c>
      <c r="I10" s="50">
        <f t="shared" si="2"/>
        <v>0.98991666484393792</v>
      </c>
      <c r="J10" s="49">
        <v>41574</v>
      </c>
      <c r="K10" s="50">
        <f t="shared" si="3"/>
        <v>0.91860002651464934</v>
      </c>
      <c r="L10" s="49">
        <v>38101</v>
      </c>
      <c r="M10" s="50">
        <f t="shared" si="4"/>
        <v>0.9164622119593977</v>
      </c>
      <c r="N10" s="51">
        <f t="shared" si="0"/>
        <v>43438.6</v>
      </c>
      <c r="O10" s="40">
        <v>41600</v>
      </c>
      <c r="P10" s="52"/>
    </row>
    <row r="11" spans="1:16" ht="26.25" customHeight="1">
      <c r="A11" s="104">
        <v>5</v>
      </c>
      <c r="B11" s="105" t="s">
        <v>5</v>
      </c>
      <c r="C11" s="69">
        <v>38317</v>
      </c>
      <c r="D11" s="70">
        <v>34956</v>
      </c>
      <c r="E11" s="71" t="s">
        <v>10</v>
      </c>
      <c r="F11" s="70">
        <v>35196</v>
      </c>
      <c r="G11" s="71">
        <f t="shared" si="1"/>
        <v>1.0068657741160316</v>
      </c>
      <c r="H11" s="70">
        <v>34223</v>
      </c>
      <c r="I11" s="71">
        <f t="shared" si="2"/>
        <v>0.97235481304693716</v>
      </c>
      <c r="J11" s="70">
        <v>28491</v>
      </c>
      <c r="K11" s="71">
        <f t="shared" si="3"/>
        <v>0.83251030009058236</v>
      </c>
      <c r="L11" s="70">
        <v>28067</v>
      </c>
      <c r="M11" s="71">
        <f t="shared" si="4"/>
        <v>0.98511810747253514</v>
      </c>
      <c r="N11" s="72">
        <f t="shared" si="0"/>
        <v>32186.6</v>
      </c>
      <c r="O11" s="40">
        <v>28500</v>
      </c>
      <c r="P11" s="73"/>
    </row>
    <row r="12" spans="1:16" ht="26.25" customHeight="1">
      <c r="A12" s="108">
        <v>6</v>
      </c>
      <c r="B12" s="106" t="s">
        <v>9</v>
      </c>
      <c r="C12" s="48">
        <v>469534</v>
      </c>
      <c r="D12" s="49">
        <v>310232</v>
      </c>
      <c r="E12" s="50" t="s">
        <v>10</v>
      </c>
      <c r="F12" s="49">
        <v>277716</v>
      </c>
      <c r="G12" s="50">
        <f t="shared" si="1"/>
        <v>0.89518811727997116</v>
      </c>
      <c r="H12" s="49">
        <v>274419</v>
      </c>
      <c r="I12" s="50">
        <f t="shared" si="2"/>
        <v>0.98812815970271783</v>
      </c>
      <c r="J12" s="49">
        <v>273056</v>
      </c>
      <c r="K12" s="50">
        <f t="shared" si="3"/>
        <v>0.99503314274886212</v>
      </c>
      <c r="L12" s="49">
        <v>433607</v>
      </c>
      <c r="M12" s="50">
        <f t="shared" si="4"/>
        <v>1.5879782901675847</v>
      </c>
      <c r="N12" s="51">
        <f t="shared" si="0"/>
        <v>313806</v>
      </c>
      <c r="O12" s="40">
        <v>273000</v>
      </c>
      <c r="P12" s="52"/>
    </row>
    <row r="13" spans="1:16" ht="26.25" customHeight="1">
      <c r="A13" s="44">
        <v>7</v>
      </c>
      <c r="B13" s="26" t="s">
        <v>6</v>
      </c>
      <c r="C13" s="13">
        <v>2851</v>
      </c>
      <c r="D13" s="14">
        <v>1947</v>
      </c>
      <c r="E13" s="17" t="s">
        <v>10</v>
      </c>
      <c r="F13" s="14">
        <v>2627</v>
      </c>
      <c r="G13" s="17">
        <f t="shared" si="1"/>
        <v>1.3492552645095017</v>
      </c>
      <c r="H13" s="14">
        <v>2670</v>
      </c>
      <c r="I13" s="17">
        <f t="shared" si="2"/>
        <v>1.0163684811572136</v>
      </c>
      <c r="J13" s="14">
        <v>2048</v>
      </c>
      <c r="K13" s="17">
        <f t="shared" si="3"/>
        <v>0.76704119850187269</v>
      </c>
      <c r="L13" s="14">
        <v>1920</v>
      </c>
      <c r="M13" s="17">
        <f t="shared" si="4"/>
        <v>0.9375</v>
      </c>
      <c r="N13" s="38">
        <f t="shared" si="0"/>
        <v>2242.4</v>
      </c>
      <c r="O13" s="41">
        <v>2000</v>
      </c>
      <c r="P13" s="33"/>
    </row>
    <row r="14" spans="1:16" ht="35.1">
      <c r="A14" s="108">
        <v>8</v>
      </c>
      <c r="B14" s="106" t="s">
        <v>7</v>
      </c>
      <c r="C14" s="53">
        <v>87.9</v>
      </c>
      <c r="D14" s="54">
        <v>87.9</v>
      </c>
      <c r="E14" s="50" t="s">
        <v>10</v>
      </c>
      <c r="F14" s="54">
        <v>87.2</v>
      </c>
      <c r="G14" s="50">
        <f t="shared" si="1"/>
        <v>0.99203640500568824</v>
      </c>
      <c r="H14" s="54">
        <v>86.9</v>
      </c>
      <c r="I14" s="50">
        <f t="shared" si="2"/>
        <v>0.99655963302752293</v>
      </c>
      <c r="J14" s="54">
        <v>87.9</v>
      </c>
      <c r="K14" s="50">
        <f t="shared" si="3"/>
        <v>1.0115074798619101</v>
      </c>
      <c r="L14" s="54">
        <v>87.2</v>
      </c>
      <c r="M14" s="50">
        <f t="shared" si="4"/>
        <v>0.99203640500568824</v>
      </c>
      <c r="N14" s="55">
        <f t="shared" si="0"/>
        <v>87.419999999999987</v>
      </c>
      <c r="O14" s="42">
        <v>87.1</v>
      </c>
      <c r="P14" s="107"/>
    </row>
    <row r="15" spans="1:16" ht="26.25" customHeight="1">
      <c r="A15" s="44">
        <v>9</v>
      </c>
      <c r="B15" s="26" t="s">
        <v>19</v>
      </c>
      <c r="C15" s="18" t="s">
        <v>10</v>
      </c>
      <c r="D15" s="14">
        <v>6778</v>
      </c>
      <c r="E15" s="15" t="s">
        <v>10</v>
      </c>
      <c r="F15" s="14">
        <v>6929</v>
      </c>
      <c r="G15" s="17">
        <f t="shared" si="1"/>
        <v>1.0222779580997345</v>
      </c>
      <c r="H15" s="14">
        <v>7011</v>
      </c>
      <c r="I15" s="17">
        <f t="shared" si="2"/>
        <v>1.0118343195266273</v>
      </c>
      <c r="J15" s="14">
        <v>7033</v>
      </c>
      <c r="K15" s="17">
        <f t="shared" si="3"/>
        <v>1.0031379261161033</v>
      </c>
      <c r="L15" s="14">
        <v>6898</v>
      </c>
      <c r="M15" s="17">
        <f t="shared" si="4"/>
        <v>0.98080477747760553</v>
      </c>
      <c r="N15" s="38">
        <f t="shared" si="0"/>
        <v>6929.8</v>
      </c>
      <c r="O15" s="40">
        <v>7000</v>
      </c>
      <c r="P15" s="25"/>
    </row>
    <row r="16" spans="1:16" ht="26.25" customHeight="1">
      <c r="A16" s="173">
        <v>10</v>
      </c>
      <c r="B16" s="175" t="s">
        <v>20</v>
      </c>
      <c r="C16" s="56" t="s">
        <v>10</v>
      </c>
      <c r="D16" s="49">
        <v>29317</v>
      </c>
      <c r="E16" s="57" t="s">
        <v>10</v>
      </c>
      <c r="F16" s="49">
        <v>30668</v>
      </c>
      <c r="G16" s="50" t="s">
        <v>10</v>
      </c>
      <c r="H16" s="49">
        <v>28644</v>
      </c>
      <c r="I16" s="50">
        <f t="shared" si="2"/>
        <v>0.93400286944045907</v>
      </c>
      <c r="J16" s="49">
        <v>26339</v>
      </c>
      <c r="K16" s="50">
        <f t="shared" si="3"/>
        <v>0.91952939533584699</v>
      </c>
      <c r="L16" s="49">
        <v>24323</v>
      </c>
      <c r="M16" s="50">
        <f t="shared" si="4"/>
        <v>0.92345950871331484</v>
      </c>
      <c r="N16" s="51">
        <f>AVERAGE(F16,H16,J16,L16)</f>
        <v>27493.5</v>
      </c>
      <c r="O16" s="177" t="s">
        <v>80</v>
      </c>
      <c r="P16" s="179"/>
    </row>
    <row r="17" spans="1:16" ht="26.25" customHeight="1" thickBot="1">
      <c r="A17" s="174"/>
      <c r="B17" s="176"/>
      <c r="C17" s="58" t="s">
        <v>10</v>
      </c>
      <c r="D17" s="59" t="s">
        <v>22</v>
      </c>
      <c r="E17" s="60" t="s">
        <v>10</v>
      </c>
      <c r="F17" s="61" t="s">
        <v>23</v>
      </c>
      <c r="G17" s="62"/>
      <c r="H17" s="61" t="s">
        <v>75</v>
      </c>
      <c r="I17" s="62"/>
      <c r="J17" s="61" t="s">
        <v>76</v>
      </c>
      <c r="K17" s="62"/>
      <c r="L17" s="90" t="s">
        <v>79</v>
      </c>
      <c r="M17" s="62"/>
      <c r="N17" s="103">
        <f>(D17+F17+H17+J17+L17)/5</f>
        <v>3.2600000000000004E-2</v>
      </c>
      <c r="O17" s="178"/>
      <c r="P17" s="180"/>
    </row>
    <row r="18" spans="1:16" ht="31.5" customHeight="1">
      <c r="B18" s="74"/>
      <c r="C18" s="75"/>
      <c r="D18" s="76"/>
      <c r="E18" s="76"/>
      <c r="F18" s="77"/>
      <c r="G18" s="77"/>
      <c r="H18" s="77"/>
      <c r="I18" s="77"/>
      <c r="J18" s="77"/>
      <c r="K18" s="77"/>
      <c r="L18" s="77"/>
      <c r="M18" s="77"/>
      <c r="N18" s="77"/>
      <c r="O18" s="78"/>
      <c r="P18" s="78"/>
    </row>
    <row r="19" spans="1:16" ht="32.25" customHeight="1">
      <c r="B19" s="74"/>
      <c r="C19" s="75"/>
      <c r="D19" s="76"/>
      <c r="E19" s="76"/>
      <c r="F19" s="77"/>
      <c r="G19" s="77"/>
      <c r="H19" s="77"/>
      <c r="I19" s="77"/>
      <c r="J19" s="77"/>
      <c r="K19" s="77"/>
      <c r="L19" s="77"/>
      <c r="M19" s="77"/>
      <c r="N19" s="77"/>
      <c r="O19" s="78"/>
      <c r="P19" s="78"/>
    </row>
    <row r="20" spans="1:16" ht="31.5" customHeight="1">
      <c r="B20" s="74"/>
      <c r="C20" s="75"/>
      <c r="D20" s="76"/>
      <c r="E20" s="76"/>
      <c r="F20" s="77"/>
      <c r="G20" s="77"/>
      <c r="H20" s="77"/>
      <c r="I20" s="77"/>
      <c r="J20" s="77"/>
      <c r="K20" s="77"/>
      <c r="L20" s="77"/>
      <c r="M20" s="77"/>
      <c r="N20" s="77"/>
      <c r="O20" s="78"/>
      <c r="P20" s="78"/>
    </row>
    <row r="21" spans="1:16" ht="31.5" customHeight="1">
      <c r="B21" s="74"/>
      <c r="C21" s="75"/>
      <c r="D21" s="76"/>
      <c r="E21" s="76"/>
      <c r="F21" s="77"/>
      <c r="G21" s="77"/>
      <c r="H21" s="77"/>
      <c r="I21" s="77"/>
      <c r="J21" s="77"/>
      <c r="K21" s="77"/>
      <c r="L21" s="77"/>
      <c r="M21" s="77"/>
      <c r="N21" s="77"/>
      <c r="O21" s="78"/>
      <c r="P21" s="78"/>
    </row>
    <row r="22" spans="1:16" ht="41.25" customHeight="1">
      <c r="B22" s="74"/>
      <c r="C22" s="75"/>
      <c r="D22" s="76"/>
      <c r="E22" s="76"/>
      <c r="F22" s="77"/>
      <c r="G22" s="77"/>
      <c r="H22" s="77"/>
      <c r="I22" s="77"/>
      <c r="J22" s="77"/>
      <c r="K22" s="77"/>
      <c r="L22" s="77"/>
      <c r="M22" s="77"/>
      <c r="N22" s="77"/>
      <c r="O22" s="78"/>
      <c r="P22" s="78"/>
    </row>
    <row r="23" spans="1:16" ht="21.75" customHeight="1" thickBot="1">
      <c r="B23" s="31" t="s">
        <v>11</v>
      </c>
      <c r="C23" s="27"/>
      <c r="D23" s="28"/>
      <c r="E23" s="28"/>
      <c r="F23" s="29"/>
      <c r="G23" s="29"/>
      <c r="H23" s="29"/>
      <c r="I23" s="29"/>
      <c r="J23" s="29"/>
      <c r="K23" s="29"/>
      <c r="L23" s="29"/>
      <c r="M23" s="29"/>
      <c r="N23" s="29"/>
      <c r="O23" s="32"/>
      <c r="P23" s="32"/>
    </row>
    <row r="24" spans="1:16" ht="21" customHeight="1" thickBot="1">
      <c r="B24" s="19" t="s">
        <v>18</v>
      </c>
      <c r="C24" s="23">
        <v>281100</v>
      </c>
      <c r="D24" s="23">
        <v>277373</v>
      </c>
      <c r="E24" s="47" t="s">
        <v>10</v>
      </c>
      <c r="F24" s="20">
        <v>275361</v>
      </c>
      <c r="G24" s="21">
        <f t="shared" ref="G24:K24" si="5">F24/D24</f>
        <v>0.99274622980607341</v>
      </c>
      <c r="H24" s="20">
        <v>273881</v>
      </c>
      <c r="I24" s="21">
        <f t="shared" si="5"/>
        <v>0.99462523741561082</v>
      </c>
      <c r="J24" s="20">
        <v>272016</v>
      </c>
      <c r="K24" s="21">
        <f t="shared" si="5"/>
        <v>0.99319047323472598</v>
      </c>
      <c r="L24" s="20">
        <v>269920</v>
      </c>
      <c r="M24" s="21">
        <f t="shared" ref="M24" si="6">L24/J24</f>
        <v>0.99229457090759365</v>
      </c>
      <c r="N24" s="23">
        <f>AVERAGE(D24,F24,H24,J24,L24)</f>
        <v>273710.2</v>
      </c>
      <c r="O24" s="22"/>
      <c r="P24" s="22"/>
    </row>
    <row r="25" spans="1:16" ht="21" customHeight="1" thickBot="1">
      <c r="D25" s="24"/>
      <c r="E25" s="24"/>
      <c r="F25" s="24"/>
      <c r="G25" s="24">
        <f>F24-D24</f>
        <v>-2012</v>
      </c>
      <c r="H25" s="24"/>
      <c r="I25" s="24">
        <f t="shared" ref="I25" si="7">H24-F24</f>
        <v>-1480</v>
      </c>
      <c r="J25" s="24"/>
      <c r="K25" s="24">
        <f t="shared" ref="K25" si="8">J24-H24</f>
        <v>-1865</v>
      </c>
      <c r="L25" s="24"/>
      <c r="M25" s="24">
        <f t="shared" ref="M25" si="9">L24-J24</f>
        <v>-2096</v>
      </c>
      <c r="N25" s="24"/>
      <c r="O25" s="30"/>
      <c r="P25" s="30"/>
    </row>
    <row r="26" spans="1:16" ht="21" customHeight="1" thickBot="1">
      <c r="B26" s="19" t="s">
        <v>16</v>
      </c>
      <c r="C26" s="23">
        <v>65290</v>
      </c>
      <c r="D26" s="23">
        <v>62741</v>
      </c>
      <c r="E26" s="47" t="s">
        <v>10</v>
      </c>
      <c r="F26" s="20">
        <v>63175</v>
      </c>
      <c r="G26" s="21">
        <f t="shared" ref="G26" si="10">F26/D26</f>
        <v>1.0069173267879059</v>
      </c>
      <c r="H26" s="20">
        <v>59093</v>
      </c>
      <c r="I26" s="21">
        <f t="shared" ref="I26" si="11">H26/F26</f>
        <v>0.93538583300356148</v>
      </c>
      <c r="J26" s="20">
        <v>60413</v>
      </c>
      <c r="K26" s="21">
        <f t="shared" ref="K26" si="12">J26/H26</f>
        <v>1.0223376711285601</v>
      </c>
      <c r="L26" s="20">
        <v>53554</v>
      </c>
      <c r="M26" s="21">
        <f t="shared" ref="M26" si="13">L26/J26</f>
        <v>0.88646483372784002</v>
      </c>
      <c r="N26" s="23">
        <v>62450</v>
      </c>
      <c r="O26" s="22"/>
      <c r="P26" s="22"/>
    </row>
    <row r="27" spans="1:16" ht="21" customHeight="1">
      <c r="D27" s="24"/>
      <c r="E27" s="24"/>
      <c r="F27" s="24"/>
      <c r="G27" s="24">
        <f>F26-D26</f>
        <v>434</v>
      </c>
      <c r="H27" s="24"/>
      <c r="I27" s="24">
        <f t="shared" ref="I27" si="14">H26-F26</f>
        <v>-4082</v>
      </c>
      <c r="J27" s="24"/>
      <c r="K27" s="24">
        <f t="shared" ref="K27" si="15">J26-H26</f>
        <v>1320</v>
      </c>
      <c r="L27" s="24"/>
      <c r="M27" s="24">
        <f t="shared" ref="M27" si="16">L26-J26</f>
        <v>-6859</v>
      </c>
      <c r="N27" s="24"/>
    </row>
    <row r="31" spans="1:16" ht="21" customHeight="1">
      <c r="K31" s="1"/>
      <c r="M31" s="1"/>
      <c r="N31" s="1"/>
      <c r="O31" s="1"/>
      <c r="P31" s="1"/>
    </row>
  </sheetData>
  <mergeCells count="4">
    <mergeCell ref="A16:A17"/>
    <mergeCell ref="B16:B17"/>
    <mergeCell ref="O16:O17"/>
    <mergeCell ref="P16:P17"/>
  </mergeCells>
  <phoneticPr fontId="2"/>
  <printOptions horizontalCentered="1"/>
  <pageMargins left="0.70866141732283472" right="0.31496062992125984" top="0.35433070866141736" bottom="0.35433070866141736" header="0.31496062992125984" footer="0.31496062992125984"/>
  <pageSetup paperSize="9" scale="9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6"/>
  <sheetViews>
    <sheetView view="pageBreakPreview" zoomScaleNormal="100" zoomScaleSheetLayoutView="100" workbookViewId="0">
      <selection activeCell="O8" sqref="O8"/>
    </sheetView>
  </sheetViews>
  <sheetFormatPr defaultColWidth="9" defaultRowHeight="21" customHeight="1"/>
  <cols>
    <col min="1" max="1" width="4.734375" style="43" bestFit="1" customWidth="1"/>
    <col min="2" max="2" width="17.1015625" style="2" customWidth="1"/>
    <col min="3" max="3" width="10" style="2" hidden="1" customWidth="1"/>
    <col min="4" max="4" width="10" style="2" customWidth="1"/>
    <col min="5" max="5" width="10" style="2" hidden="1" customWidth="1"/>
    <col min="6" max="14" width="10" style="2" customWidth="1"/>
    <col min="15" max="15" width="12.26171875" style="2" bestFit="1" customWidth="1"/>
    <col min="16" max="16" width="10.26171875" style="2" customWidth="1"/>
    <col min="17" max="18" width="10" style="1" customWidth="1"/>
    <col min="19" max="16384" width="9" style="1"/>
  </cols>
  <sheetData>
    <row r="2" spans="1:16" ht="6" customHeight="1"/>
    <row r="3" spans="1:16" ht="21" customHeight="1">
      <c r="B3" s="34" t="s">
        <v>41</v>
      </c>
      <c r="P3" s="37">
        <v>45138</v>
      </c>
    </row>
    <row r="4" spans="1:16" ht="21" customHeight="1">
      <c r="B4" s="1"/>
    </row>
    <row r="5" spans="1:16" ht="21" customHeight="1" thickBot="1">
      <c r="B5" s="35" t="s">
        <v>15</v>
      </c>
    </row>
    <row r="6" spans="1:16" ht="32.1" customHeight="1" thickBot="1">
      <c r="A6" s="46" t="s">
        <v>21</v>
      </c>
      <c r="B6" s="3" t="s">
        <v>0</v>
      </c>
      <c r="C6" s="4" t="s">
        <v>12</v>
      </c>
      <c r="D6" s="5" t="s">
        <v>83</v>
      </c>
      <c r="E6" s="6" t="s">
        <v>8</v>
      </c>
      <c r="F6" s="5" t="s">
        <v>84</v>
      </c>
      <c r="G6" s="6" t="s">
        <v>8</v>
      </c>
      <c r="H6" s="5" t="s">
        <v>38</v>
      </c>
      <c r="I6" s="6" t="s">
        <v>8</v>
      </c>
      <c r="J6" s="5" t="s">
        <v>77</v>
      </c>
      <c r="K6" s="6" t="s">
        <v>8</v>
      </c>
      <c r="L6" s="5" t="s">
        <v>85</v>
      </c>
      <c r="M6" s="6" t="s">
        <v>8</v>
      </c>
      <c r="N6" s="4" t="s">
        <v>13</v>
      </c>
      <c r="O6" s="39" t="s">
        <v>14</v>
      </c>
      <c r="P6" s="7" t="s">
        <v>1</v>
      </c>
    </row>
    <row r="7" spans="1:16" ht="42.75" customHeight="1">
      <c r="A7" s="121">
        <v>1</v>
      </c>
      <c r="B7" s="122" t="s">
        <v>2</v>
      </c>
      <c r="C7" s="69">
        <v>1637528</v>
      </c>
      <c r="D7" s="70">
        <v>1595593</v>
      </c>
      <c r="E7" s="71" t="s">
        <v>10</v>
      </c>
      <c r="F7" s="70">
        <v>1651636</v>
      </c>
      <c r="G7" s="71">
        <f>F7/D7</f>
        <v>1.0351236186170283</v>
      </c>
      <c r="H7" s="70">
        <v>1536865</v>
      </c>
      <c r="I7" s="71">
        <f>H7/F7</f>
        <v>0.93051071785792994</v>
      </c>
      <c r="J7" s="70">
        <v>1598724</v>
      </c>
      <c r="K7" s="71">
        <f>J7/H7</f>
        <v>1.040250119561575</v>
      </c>
      <c r="L7" s="70">
        <v>1517335</v>
      </c>
      <c r="M7" s="71">
        <f>L7/J7</f>
        <v>0.9490912752920454</v>
      </c>
      <c r="N7" s="72">
        <f t="shared" ref="N7:N13" si="0">AVERAGE(D7,F7,H7,J7,L7)</f>
        <v>1580030.6</v>
      </c>
      <c r="O7" s="40">
        <v>1547000</v>
      </c>
      <c r="P7" s="109"/>
    </row>
    <row r="8" spans="1:16" ht="42.75" customHeight="1">
      <c r="A8" s="133">
        <v>2</v>
      </c>
      <c r="B8" s="134" t="s">
        <v>88</v>
      </c>
      <c r="C8" s="135">
        <v>185775</v>
      </c>
      <c r="D8" s="136">
        <v>201286</v>
      </c>
      <c r="E8" s="137" t="s">
        <v>10</v>
      </c>
      <c r="F8" s="136">
        <v>208806</v>
      </c>
      <c r="G8" s="137">
        <f t="shared" ref="G8:G13" si="1">F8/D8</f>
        <v>1.037359776636229</v>
      </c>
      <c r="H8" s="136">
        <v>240407</v>
      </c>
      <c r="I8" s="137">
        <f t="shared" ref="I8:I13" si="2">H8/F8</f>
        <v>1.1513414365487582</v>
      </c>
      <c r="J8" s="136">
        <v>254250</v>
      </c>
      <c r="K8" s="137">
        <f t="shared" ref="K8:K13" si="3">J8/H8</f>
        <v>1.0575815180090431</v>
      </c>
      <c r="L8" s="136">
        <v>255905</v>
      </c>
      <c r="M8" s="137">
        <f t="shared" ref="M8:M13" si="4">L8/J8</f>
        <v>1.0065093411996067</v>
      </c>
      <c r="N8" s="138">
        <f t="shared" si="0"/>
        <v>232130.8</v>
      </c>
      <c r="O8" s="40">
        <v>261000</v>
      </c>
      <c r="P8" s="73"/>
    </row>
    <row r="9" spans="1:16" ht="42.75" customHeight="1">
      <c r="A9" s="44">
        <v>3</v>
      </c>
      <c r="B9" s="26" t="s">
        <v>4</v>
      </c>
      <c r="C9" s="13">
        <v>50521</v>
      </c>
      <c r="D9" s="14">
        <v>45719</v>
      </c>
      <c r="E9" s="17" t="s">
        <v>10</v>
      </c>
      <c r="F9" s="14">
        <v>45258</v>
      </c>
      <c r="G9" s="17">
        <f t="shared" si="1"/>
        <v>0.98991666484393792</v>
      </c>
      <c r="H9" s="14">
        <v>41574</v>
      </c>
      <c r="I9" s="17">
        <f t="shared" si="2"/>
        <v>0.91860002651464934</v>
      </c>
      <c r="J9" s="14">
        <v>38101</v>
      </c>
      <c r="K9" s="17">
        <f t="shared" si="3"/>
        <v>0.9164622119593977</v>
      </c>
      <c r="L9" s="14">
        <v>35611</v>
      </c>
      <c r="M9" s="17">
        <f t="shared" si="4"/>
        <v>0.93464738458308183</v>
      </c>
      <c r="N9" s="38">
        <f t="shared" si="0"/>
        <v>41252.6</v>
      </c>
      <c r="O9" s="40">
        <v>35600</v>
      </c>
      <c r="P9" s="16"/>
    </row>
    <row r="10" spans="1:16" ht="42.75" customHeight="1">
      <c r="A10" s="133">
        <v>4</v>
      </c>
      <c r="B10" s="134" t="s">
        <v>5</v>
      </c>
      <c r="C10" s="135">
        <v>38317</v>
      </c>
      <c r="D10" s="136">
        <v>35196</v>
      </c>
      <c r="E10" s="137" t="s">
        <v>10</v>
      </c>
      <c r="F10" s="136">
        <v>34223</v>
      </c>
      <c r="G10" s="137">
        <f t="shared" si="1"/>
        <v>0.97235481304693716</v>
      </c>
      <c r="H10" s="136">
        <v>28491</v>
      </c>
      <c r="I10" s="137">
        <f t="shared" si="2"/>
        <v>0.83251030009058236</v>
      </c>
      <c r="J10" s="136">
        <v>28067</v>
      </c>
      <c r="K10" s="137">
        <f t="shared" si="3"/>
        <v>0.98511810747253514</v>
      </c>
      <c r="L10" s="136">
        <v>27715</v>
      </c>
      <c r="M10" s="137">
        <f t="shared" si="4"/>
        <v>0.98745858125200414</v>
      </c>
      <c r="N10" s="138">
        <f t="shared" si="0"/>
        <v>30738.400000000001</v>
      </c>
      <c r="O10" s="40">
        <v>27800</v>
      </c>
      <c r="P10" s="73"/>
    </row>
    <row r="11" spans="1:16" ht="42" customHeight="1">
      <c r="A11" s="44">
        <v>5</v>
      </c>
      <c r="B11" s="26" t="s">
        <v>6</v>
      </c>
      <c r="C11" s="13">
        <v>2851</v>
      </c>
      <c r="D11" s="14">
        <v>2627</v>
      </c>
      <c r="E11" s="17" t="s">
        <v>10</v>
      </c>
      <c r="F11" s="14">
        <v>2670</v>
      </c>
      <c r="G11" s="17">
        <f t="shared" si="1"/>
        <v>1.0163684811572136</v>
      </c>
      <c r="H11" s="14">
        <v>2048</v>
      </c>
      <c r="I11" s="17">
        <f t="shared" si="2"/>
        <v>0.76704119850187269</v>
      </c>
      <c r="J11" s="14">
        <v>1920</v>
      </c>
      <c r="K11" s="17">
        <f t="shared" si="3"/>
        <v>0.9375</v>
      </c>
      <c r="L11" s="144">
        <v>1917</v>
      </c>
      <c r="M11" s="17">
        <f t="shared" si="4"/>
        <v>0.99843749999999998</v>
      </c>
      <c r="N11" s="38">
        <f t="shared" si="0"/>
        <v>2236.4</v>
      </c>
      <c r="O11" s="41">
        <v>2000</v>
      </c>
      <c r="P11" s="33"/>
    </row>
    <row r="12" spans="1:16" ht="42" customHeight="1">
      <c r="A12" s="133">
        <v>6</v>
      </c>
      <c r="B12" s="134" t="s">
        <v>7</v>
      </c>
      <c r="C12" s="139">
        <v>87.9</v>
      </c>
      <c r="D12" s="140">
        <v>87.2</v>
      </c>
      <c r="E12" s="137" t="s">
        <v>10</v>
      </c>
      <c r="F12" s="140">
        <v>86.9</v>
      </c>
      <c r="G12" s="137">
        <f t="shared" si="1"/>
        <v>0.99655963302752293</v>
      </c>
      <c r="H12" s="140">
        <v>87.9</v>
      </c>
      <c r="I12" s="137">
        <f t="shared" si="2"/>
        <v>1.0115074798619101</v>
      </c>
      <c r="J12" s="140">
        <v>87.2</v>
      </c>
      <c r="K12" s="137">
        <f t="shared" si="3"/>
        <v>0.99203640500568824</v>
      </c>
      <c r="L12" s="140">
        <v>87.2</v>
      </c>
      <c r="M12" s="137">
        <f t="shared" si="4"/>
        <v>1</v>
      </c>
      <c r="N12" s="141">
        <f t="shared" si="0"/>
        <v>87.28</v>
      </c>
      <c r="O12" s="42" t="s">
        <v>87</v>
      </c>
      <c r="P12" s="124"/>
    </row>
    <row r="13" spans="1:16" ht="42" customHeight="1" thickBot="1">
      <c r="A13" s="126">
        <v>7</v>
      </c>
      <c r="B13" s="127" t="s">
        <v>19</v>
      </c>
      <c r="C13" s="128" t="s">
        <v>10</v>
      </c>
      <c r="D13" s="129">
        <v>6929</v>
      </c>
      <c r="E13" s="130" t="s">
        <v>10</v>
      </c>
      <c r="F13" s="129">
        <v>7011</v>
      </c>
      <c r="G13" s="131">
        <f t="shared" si="1"/>
        <v>1.0118343195266273</v>
      </c>
      <c r="H13" s="129">
        <v>7033</v>
      </c>
      <c r="I13" s="131">
        <f t="shared" si="2"/>
        <v>1.0031379261161033</v>
      </c>
      <c r="J13" s="129">
        <v>6898</v>
      </c>
      <c r="K13" s="131">
        <f t="shared" si="3"/>
        <v>0.98080477747760553</v>
      </c>
      <c r="L13" s="129">
        <v>6398</v>
      </c>
      <c r="M13" s="131">
        <f t="shared" si="4"/>
        <v>0.92751522180342127</v>
      </c>
      <c r="N13" s="132">
        <f t="shared" si="0"/>
        <v>6853.8</v>
      </c>
      <c r="O13" s="123">
        <v>6400</v>
      </c>
      <c r="P13" s="125"/>
    </row>
    <row r="14" spans="1:16" ht="32.25" customHeight="1">
      <c r="B14" s="74"/>
      <c r="C14" s="75"/>
      <c r="D14" s="76"/>
      <c r="E14" s="76"/>
      <c r="F14" s="77"/>
      <c r="G14" s="77"/>
      <c r="H14" s="77"/>
      <c r="I14" s="77"/>
      <c r="J14" s="77"/>
      <c r="K14" s="77"/>
      <c r="L14" s="77"/>
      <c r="M14" s="77"/>
      <c r="N14" s="77"/>
      <c r="O14" s="78"/>
      <c r="P14" s="78"/>
    </row>
    <row r="15" spans="1:16" ht="31.5" customHeight="1">
      <c r="B15" s="74"/>
      <c r="C15" s="75"/>
      <c r="D15" s="76"/>
      <c r="E15" s="76"/>
      <c r="F15" s="77"/>
      <c r="G15" s="77"/>
      <c r="H15" s="77"/>
      <c r="I15" s="77"/>
      <c r="J15" s="77"/>
      <c r="K15" s="77"/>
      <c r="L15" s="77"/>
      <c r="M15" s="77"/>
      <c r="N15" s="77"/>
      <c r="O15" s="78"/>
      <c r="P15" s="78"/>
    </row>
    <row r="16" spans="1:16" ht="32.25" customHeight="1">
      <c r="B16" s="74"/>
      <c r="C16" s="75"/>
      <c r="D16" s="76"/>
      <c r="E16" s="76"/>
      <c r="F16" s="77"/>
      <c r="G16" s="77"/>
      <c r="H16" s="77"/>
      <c r="I16" s="77"/>
      <c r="J16" s="77"/>
      <c r="K16" s="77"/>
      <c r="L16" s="77"/>
      <c r="M16" s="77"/>
      <c r="N16" s="77"/>
      <c r="O16" s="78"/>
      <c r="P16" s="78"/>
    </row>
    <row r="17" spans="2:16" ht="31.5" customHeight="1">
      <c r="B17" s="74"/>
      <c r="C17" s="75"/>
      <c r="D17" s="76"/>
      <c r="E17" s="76"/>
      <c r="F17" s="77"/>
      <c r="G17" s="77"/>
      <c r="H17" s="77"/>
      <c r="I17" s="77"/>
      <c r="J17" s="77"/>
      <c r="K17" s="77"/>
      <c r="L17" s="77"/>
      <c r="M17" s="77"/>
      <c r="N17" s="77"/>
      <c r="O17" s="78"/>
      <c r="P17" s="78"/>
    </row>
    <row r="18" spans="2:16" ht="31.5" customHeight="1">
      <c r="B18" s="74"/>
      <c r="C18" s="75"/>
      <c r="D18" s="76"/>
      <c r="E18" s="76"/>
      <c r="F18" s="77"/>
      <c r="G18" s="77"/>
      <c r="H18" s="77"/>
      <c r="I18" s="77"/>
      <c r="J18" s="77"/>
      <c r="K18" s="77"/>
      <c r="L18" s="77"/>
      <c r="M18" s="77"/>
      <c r="N18" s="77"/>
      <c r="O18" s="78"/>
      <c r="P18" s="78"/>
    </row>
    <row r="19" spans="2:16" ht="41.25" customHeight="1">
      <c r="B19" s="74"/>
      <c r="C19" s="75"/>
      <c r="D19" s="76"/>
      <c r="E19" s="76"/>
      <c r="F19" s="77"/>
      <c r="G19" s="77"/>
      <c r="H19" s="77"/>
      <c r="I19" s="77"/>
      <c r="J19" s="77"/>
      <c r="K19" s="77"/>
      <c r="L19" s="77"/>
      <c r="M19" s="77"/>
      <c r="N19" s="77"/>
      <c r="O19" s="78"/>
      <c r="P19" s="78"/>
    </row>
    <row r="20" spans="2:16" ht="21.75" customHeight="1" thickBot="1">
      <c r="B20" s="31" t="s">
        <v>11</v>
      </c>
      <c r="C20" s="27"/>
      <c r="D20" s="28"/>
      <c r="E20" s="28"/>
      <c r="F20" s="29"/>
      <c r="G20" s="29"/>
      <c r="H20" s="29"/>
      <c r="I20" s="29"/>
      <c r="J20" s="29"/>
      <c r="K20" s="29"/>
      <c r="L20" s="29"/>
      <c r="M20" s="29"/>
      <c r="N20" s="29"/>
      <c r="O20" s="32"/>
      <c r="P20" s="32"/>
    </row>
    <row r="21" spans="2:16" ht="21" customHeight="1" thickBot="1">
      <c r="B21" s="19" t="s">
        <v>18</v>
      </c>
      <c r="C21" s="23">
        <v>281100</v>
      </c>
      <c r="D21" s="23">
        <v>272882</v>
      </c>
      <c r="E21" s="47" t="s">
        <v>10</v>
      </c>
      <c r="F21" s="20">
        <v>270634</v>
      </c>
      <c r="G21" s="21">
        <f t="shared" ref="G21:K21" si="5">F21/D21</f>
        <v>0.99176200702134987</v>
      </c>
      <c r="H21" s="20">
        <v>268450</v>
      </c>
      <c r="I21" s="21">
        <f t="shared" si="5"/>
        <v>0.99193006052454602</v>
      </c>
      <c r="J21" s="20">
        <v>265891</v>
      </c>
      <c r="K21" s="21">
        <f t="shared" si="5"/>
        <v>0.9904674986030918</v>
      </c>
      <c r="L21" s="20">
        <v>263198</v>
      </c>
      <c r="M21" s="21">
        <f t="shared" ref="M21" si="6">L21/J21</f>
        <v>0.98987178956790567</v>
      </c>
      <c r="N21" s="23">
        <f>AVERAGE(D21,F21,H21,J21,L21)</f>
        <v>268211</v>
      </c>
      <c r="O21" s="22"/>
      <c r="P21" s="22"/>
    </row>
    <row r="22" spans="2:16" ht="21" customHeight="1">
      <c r="D22" s="24"/>
      <c r="E22" s="24"/>
      <c r="F22" s="24"/>
      <c r="G22" s="24">
        <f>F21-D21</f>
        <v>-2248</v>
      </c>
      <c r="H22" s="24"/>
      <c r="I22" s="24">
        <f t="shared" ref="I22" si="7">H21-F21</f>
        <v>-2184</v>
      </c>
      <c r="J22" s="24"/>
      <c r="K22" s="24">
        <f t="shared" ref="K22" si="8">J21-H21</f>
        <v>-2559</v>
      </c>
      <c r="L22" s="24"/>
      <c r="M22" s="24">
        <f t="shared" ref="M22" si="9">L21-J21</f>
        <v>-2693</v>
      </c>
      <c r="N22" s="24"/>
      <c r="O22" s="30"/>
      <c r="P22" s="30"/>
    </row>
    <row r="26" spans="2:16" ht="21" customHeight="1">
      <c r="K26" s="1"/>
      <c r="M26" s="1"/>
      <c r="N26" s="1"/>
      <c r="O26" s="1"/>
      <c r="P26" s="1"/>
    </row>
  </sheetData>
  <phoneticPr fontId="2"/>
  <printOptions horizontalCentered="1"/>
  <pageMargins left="0.70866141732283472" right="0.31496062992125984" top="0.35433070866141736" bottom="0.35433070866141736" header="0.31496062992125984" footer="0.31496062992125984"/>
  <pageSetup paperSize="9" scale="9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6"/>
  <sheetViews>
    <sheetView tabSelected="1" view="pageBreakPreview" zoomScaleNormal="100" zoomScaleSheetLayoutView="100" workbookViewId="0">
      <selection activeCell="G13" sqref="G13"/>
    </sheetView>
  </sheetViews>
  <sheetFormatPr defaultColWidth="9" defaultRowHeight="21" customHeight="1"/>
  <cols>
    <col min="1" max="1" width="4.734375" style="43" bestFit="1" customWidth="1"/>
    <col min="2" max="2" width="20" style="2" customWidth="1"/>
    <col min="3" max="3" width="0.1015625" style="2" customWidth="1"/>
    <col min="4" max="4" width="11.9453125" style="2" customWidth="1"/>
    <col min="5" max="5" width="10" style="2" hidden="1" customWidth="1"/>
    <col min="6" max="6" width="11.9453125" style="2" customWidth="1"/>
    <col min="7" max="7" width="10" style="2" customWidth="1"/>
    <col min="8" max="8" width="12" style="2" customWidth="1"/>
    <col min="9" max="9" width="10" style="2" customWidth="1"/>
    <col min="10" max="10" width="12" style="2" customWidth="1"/>
    <col min="11" max="11" width="10" style="2" customWidth="1"/>
    <col min="12" max="12" width="11.9453125" style="2" customWidth="1"/>
    <col min="13" max="14" width="10" style="2" customWidth="1"/>
    <col min="15" max="15" width="12.26171875" style="2" bestFit="1" customWidth="1"/>
    <col min="16" max="17" width="10" style="1" customWidth="1"/>
    <col min="18" max="16384" width="9" style="1"/>
  </cols>
  <sheetData>
    <row r="2" spans="1:15" ht="6" customHeight="1"/>
    <row r="3" spans="1:15" ht="21" customHeight="1">
      <c r="B3" s="34" t="s">
        <v>41</v>
      </c>
    </row>
    <row r="4" spans="1:15" ht="21" customHeight="1">
      <c r="B4" s="1"/>
    </row>
    <row r="5" spans="1:15" ht="21" customHeight="1" thickBot="1">
      <c r="B5" s="35" t="s">
        <v>15</v>
      </c>
    </row>
    <row r="6" spans="1:15" ht="32.1" customHeight="1" thickBot="1">
      <c r="A6" s="195" t="s">
        <v>21</v>
      </c>
      <c r="B6" s="196" t="s">
        <v>0</v>
      </c>
      <c r="C6" s="197" t="s">
        <v>12</v>
      </c>
      <c r="D6" s="198" t="s">
        <v>84</v>
      </c>
      <c r="E6" s="199" t="s">
        <v>8</v>
      </c>
      <c r="F6" s="198" t="s">
        <v>38</v>
      </c>
      <c r="G6" s="199" t="s">
        <v>8</v>
      </c>
      <c r="H6" s="198" t="s">
        <v>77</v>
      </c>
      <c r="I6" s="199" t="s">
        <v>8</v>
      </c>
      <c r="J6" s="198" t="s">
        <v>85</v>
      </c>
      <c r="K6" s="199" t="s">
        <v>8</v>
      </c>
      <c r="L6" s="198" t="s">
        <v>89</v>
      </c>
      <c r="M6" s="199" t="s">
        <v>8</v>
      </c>
      <c r="N6" s="197" t="s">
        <v>13</v>
      </c>
      <c r="O6" s="200" t="s">
        <v>14</v>
      </c>
    </row>
    <row r="7" spans="1:15" ht="63" customHeight="1">
      <c r="A7" s="201">
        <v>1</v>
      </c>
      <c r="B7" s="202" t="s">
        <v>2</v>
      </c>
      <c r="C7" s="203">
        <v>1637528</v>
      </c>
      <c r="D7" s="204">
        <v>1651636</v>
      </c>
      <c r="E7" s="205" t="s">
        <v>10</v>
      </c>
      <c r="F7" s="204">
        <v>1536865</v>
      </c>
      <c r="G7" s="205">
        <f>F7/D7</f>
        <v>0.93051071785792994</v>
      </c>
      <c r="H7" s="204">
        <v>1598724</v>
      </c>
      <c r="I7" s="205">
        <f>H7/F7</f>
        <v>1.040250119561575</v>
      </c>
      <c r="J7" s="204">
        <v>1517335</v>
      </c>
      <c r="K7" s="205">
        <f>J7/H7</f>
        <v>0.9490912752920454</v>
      </c>
      <c r="L7" s="204">
        <v>1494177</v>
      </c>
      <c r="M7" s="205">
        <f>L7/J7</f>
        <v>0.98473771447966341</v>
      </c>
      <c r="N7" s="206">
        <f t="shared" ref="N7:N13" si="0">AVERAGE(D7,F7,H7,J7,L7)</f>
        <v>1559747.4</v>
      </c>
      <c r="O7" s="207">
        <v>1509000</v>
      </c>
    </row>
    <row r="8" spans="1:15" ht="63" customHeight="1">
      <c r="A8" s="208">
        <v>2</v>
      </c>
      <c r="B8" s="209" t="s">
        <v>88</v>
      </c>
      <c r="C8" s="210">
        <v>185775</v>
      </c>
      <c r="D8" s="211">
        <v>208806</v>
      </c>
      <c r="E8" s="212" t="s">
        <v>10</v>
      </c>
      <c r="F8" s="211">
        <v>240407</v>
      </c>
      <c r="G8" s="212">
        <f t="shared" ref="G8:G13" si="1">F8/D8</f>
        <v>1.1513414365487582</v>
      </c>
      <c r="H8" s="211">
        <v>254250</v>
      </c>
      <c r="I8" s="212">
        <f t="shared" ref="I8:I13" si="2">H8/F8</f>
        <v>1.0575815180090431</v>
      </c>
      <c r="J8" s="211">
        <v>255905</v>
      </c>
      <c r="K8" s="212">
        <f t="shared" ref="K8:K13" si="3">J8/H8</f>
        <v>1.0065093411996067</v>
      </c>
      <c r="L8" s="211">
        <v>257499</v>
      </c>
      <c r="M8" s="212">
        <f t="shared" ref="M8:M13" si="4">L8/J8</f>
        <v>1.0062288739962095</v>
      </c>
      <c r="N8" s="213">
        <f t="shared" si="0"/>
        <v>243373.4</v>
      </c>
      <c r="O8" s="207">
        <v>260000</v>
      </c>
    </row>
    <row r="9" spans="1:15" ht="63" customHeight="1">
      <c r="A9" s="214">
        <v>3</v>
      </c>
      <c r="B9" s="215" t="s">
        <v>4</v>
      </c>
      <c r="C9" s="216">
        <v>50521</v>
      </c>
      <c r="D9" s="217">
        <v>45258</v>
      </c>
      <c r="E9" s="218" t="s">
        <v>10</v>
      </c>
      <c r="F9" s="217">
        <v>41574</v>
      </c>
      <c r="G9" s="218">
        <f t="shared" si="1"/>
        <v>0.91860002651464934</v>
      </c>
      <c r="H9" s="217">
        <v>38101</v>
      </c>
      <c r="I9" s="218">
        <f t="shared" si="2"/>
        <v>0.9164622119593977</v>
      </c>
      <c r="J9" s="217">
        <v>35611</v>
      </c>
      <c r="K9" s="218">
        <f t="shared" si="3"/>
        <v>0.93464738458308183</v>
      </c>
      <c r="L9" s="217">
        <v>37958</v>
      </c>
      <c r="M9" s="218">
        <f t="shared" si="4"/>
        <v>1.0659066018926737</v>
      </c>
      <c r="N9" s="219">
        <f t="shared" si="0"/>
        <v>39700.400000000001</v>
      </c>
      <c r="O9" s="207">
        <v>38000</v>
      </c>
    </row>
    <row r="10" spans="1:15" ht="63" customHeight="1">
      <c r="A10" s="208">
        <v>4</v>
      </c>
      <c r="B10" s="209" t="s">
        <v>5</v>
      </c>
      <c r="C10" s="210">
        <v>38317</v>
      </c>
      <c r="D10" s="211">
        <v>34223</v>
      </c>
      <c r="E10" s="212" t="s">
        <v>10</v>
      </c>
      <c r="F10" s="211">
        <v>28491</v>
      </c>
      <c r="G10" s="212">
        <f t="shared" si="1"/>
        <v>0.83251030009058236</v>
      </c>
      <c r="H10" s="211">
        <v>28067</v>
      </c>
      <c r="I10" s="212">
        <f t="shared" si="2"/>
        <v>0.98511810747253514</v>
      </c>
      <c r="J10" s="211">
        <v>27715</v>
      </c>
      <c r="K10" s="212">
        <f t="shared" si="3"/>
        <v>0.98745858125200414</v>
      </c>
      <c r="L10" s="211">
        <v>27227</v>
      </c>
      <c r="M10" s="212">
        <f t="shared" si="4"/>
        <v>0.98239220638643332</v>
      </c>
      <c r="N10" s="213">
        <f t="shared" si="0"/>
        <v>29144.6</v>
      </c>
      <c r="O10" s="207">
        <v>27300</v>
      </c>
    </row>
    <row r="11" spans="1:15" ht="63" customHeight="1">
      <c r="A11" s="214">
        <v>5</v>
      </c>
      <c r="B11" s="215" t="s">
        <v>6</v>
      </c>
      <c r="C11" s="216">
        <v>2851</v>
      </c>
      <c r="D11" s="217">
        <v>2670</v>
      </c>
      <c r="E11" s="218" t="s">
        <v>10</v>
      </c>
      <c r="F11" s="217">
        <v>2048</v>
      </c>
      <c r="G11" s="218">
        <f t="shared" si="1"/>
        <v>0.76704119850187269</v>
      </c>
      <c r="H11" s="217">
        <v>1920</v>
      </c>
      <c r="I11" s="218">
        <f t="shared" si="2"/>
        <v>0.9375</v>
      </c>
      <c r="J11" s="220">
        <v>1917</v>
      </c>
      <c r="K11" s="218">
        <f t="shared" si="3"/>
        <v>0.99843749999999998</v>
      </c>
      <c r="L11" s="220">
        <v>1962</v>
      </c>
      <c r="M11" s="218">
        <f t="shared" si="4"/>
        <v>1.0234741784037558</v>
      </c>
      <c r="N11" s="219">
        <f t="shared" si="0"/>
        <v>2103.4</v>
      </c>
      <c r="O11" s="221">
        <v>2000</v>
      </c>
    </row>
    <row r="12" spans="1:15" ht="63" customHeight="1">
      <c r="A12" s="208">
        <v>6</v>
      </c>
      <c r="B12" s="209" t="s">
        <v>7</v>
      </c>
      <c r="C12" s="222">
        <v>87.9</v>
      </c>
      <c r="D12" s="223">
        <v>86.9</v>
      </c>
      <c r="E12" s="212" t="s">
        <v>10</v>
      </c>
      <c r="F12" s="223">
        <v>87.9</v>
      </c>
      <c r="G12" s="212">
        <f t="shared" si="1"/>
        <v>1.0115074798619101</v>
      </c>
      <c r="H12" s="223">
        <v>87.2</v>
      </c>
      <c r="I12" s="212">
        <f t="shared" si="2"/>
        <v>0.99203640500568824</v>
      </c>
      <c r="J12" s="223">
        <v>87.2</v>
      </c>
      <c r="K12" s="212">
        <f t="shared" si="3"/>
        <v>1</v>
      </c>
      <c r="L12" s="223">
        <v>83.1</v>
      </c>
      <c r="M12" s="212">
        <f t="shared" si="4"/>
        <v>0.95298165137614665</v>
      </c>
      <c r="N12" s="224">
        <f t="shared" si="0"/>
        <v>86.46</v>
      </c>
      <c r="O12" s="225">
        <v>86.5</v>
      </c>
    </row>
    <row r="13" spans="1:15" ht="63" customHeight="1" thickBot="1">
      <c r="A13" s="226">
        <v>7</v>
      </c>
      <c r="B13" s="227" t="s">
        <v>19</v>
      </c>
      <c r="C13" s="228" t="s">
        <v>10</v>
      </c>
      <c r="D13" s="229">
        <v>7011</v>
      </c>
      <c r="E13" s="230" t="s">
        <v>10</v>
      </c>
      <c r="F13" s="229">
        <v>7033</v>
      </c>
      <c r="G13" s="231">
        <f t="shared" si="1"/>
        <v>1.0031379261161033</v>
      </c>
      <c r="H13" s="229">
        <v>6898</v>
      </c>
      <c r="I13" s="231">
        <f t="shared" si="2"/>
        <v>0.98080477747760553</v>
      </c>
      <c r="J13" s="229">
        <v>6398</v>
      </c>
      <c r="K13" s="231">
        <f t="shared" si="3"/>
        <v>0.92751522180342127</v>
      </c>
      <c r="L13" s="229">
        <v>6380</v>
      </c>
      <c r="M13" s="231">
        <f t="shared" si="4"/>
        <v>0.99718662081900589</v>
      </c>
      <c r="N13" s="232">
        <f t="shared" si="0"/>
        <v>6744</v>
      </c>
      <c r="O13" s="233">
        <v>6400</v>
      </c>
    </row>
    <row r="14" spans="1:15" ht="73.5" customHeight="1">
      <c r="B14" s="74"/>
      <c r="C14" s="75"/>
      <c r="D14" s="76"/>
      <c r="E14" s="76"/>
      <c r="F14" s="77"/>
      <c r="G14" s="77"/>
      <c r="H14" s="77"/>
      <c r="I14" s="77"/>
      <c r="J14" s="77"/>
      <c r="K14" s="77"/>
      <c r="L14" s="77"/>
      <c r="M14" s="77"/>
      <c r="N14" s="77"/>
      <c r="O14" s="78"/>
    </row>
    <row r="15" spans="1:15" ht="31.5" customHeight="1">
      <c r="B15" s="74"/>
      <c r="C15" s="75"/>
      <c r="D15" s="76"/>
      <c r="E15" s="76"/>
      <c r="F15" s="77"/>
      <c r="G15" s="77"/>
      <c r="H15" s="77"/>
      <c r="I15" s="77"/>
      <c r="J15" s="77"/>
      <c r="K15" s="77"/>
      <c r="L15" s="77"/>
      <c r="M15" s="77"/>
      <c r="N15" s="77"/>
      <c r="O15" s="78"/>
    </row>
    <row r="16" spans="1:15" ht="32.25" customHeight="1">
      <c r="B16" s="74"/>
      <c r="C16" s="75"/>
      <c r="D16" s="76"/>
      <c r="E16" s="76"/>
      <c r="F16" s="77"/>
      <c r="G16" s="77"/>
      <c r="H16" s="77"/>
      <c r="I16" s="77"/>
      <c r="J16" s="77"/>
      <c r="K16" s="77"/>
      <c r="L16" s="77"/>
      <c r="M16" s="77"/>
      <c r="N16" s="77"/>
      <c r="O16" s="78"/>
    </row>
    <row r="17" spans="2:15" ht="31.5" customHeight="1">
      <c r="B17" s="74"/>
      <c r="C17" s="75"/>
      <c r="D17" s="76"/>
      <c r="E17" s="76"/>
      <c r="F17" s="77"/>
      <c r="G17" s="77"/>
      <c r="H17" s="77"/>
      <c r="I17" s="77"/>
      <c r="J17" s="77"/>
      <c r="K17" s="77"/>
      <c r="L17" s="77"/>
      <c r="M17" s="77"/>
      <c r="N17" s="77"/>
      <c r="O17" s="78"/>
    </row>
    <row r="18" spans="2:15" ht="31.5" customHeight="1">
      <c r="B18" s="74"/>
      <c r="C18" s="75"/>
      <c r="D18" s="76"/>
      <c r="E18" s="76"/>
      <c r="F18" s="77"/>
      <c r="G18" s="77"/>
      <c r="H18" s="77"/>
      <c r="I18" s="77"/>
      <c r="J18" s="77"/>
      <c r="K18" s="77"/>
      <c r="L18" s="77"/>
      <c r="M18" s="77"/>
      <c r="N18" s="77"/>
      <c r="O18" s="78"/>
    </row>
    <row r="19" spans="2:15" ht="41.25" customHeight="1">
      <c r="B19" s="74"/>
      <c r="C19" s="75"/>
      <c r="D19" s="76"/>
      <c r="E19" s="76"/>
      <c r="F19" s="77"/>
      <c r="G19" s="77"/>
      <c r="H19" s="77"/>
      <c r="I19" s="77"/>
      <c r="J19" s="77"/>
      <c r="K19" s="77"/>
      <c r="L19" s="77"/>
      <c r="M19" s="77"/>
      <c r="N19" s="77"/>
      <c r="O19" s="78"/>
    </row>
    <row r="20" spans="2:15" ht="21.75" customHeight="1" thickBot="1">
      <c r="B20" s="31" t="s">
        <v>11</v>
      </c>
      <c r="C20" s="27"/>
      <c r="D20" s="28"/>
      <c r="E20" s="28"/>
      <c r="F20" s="29"/>
      <c r="G20" s="29"/>
      <c r="H20" s="29"/>
      <c r="I20" s="29"/>
      <c r="J20" s="29"/>
      <c r="K20" s="29"/>
      <c r="L20" s="29"/>
      <c r="M20" s="29"/>
      <c r="N20" s="29"/>
      <c r="O20" s="32"/>
    </row>
    <row r="21" spans="2:15" ht="21" customHeight="1" thickBot="1">
      <c r="B21" s="19" t="s">
        <v>18</v>
      </c>
      <c r="C21" s="23">
        <v>281100</v>
      </c>
      <c r="D21" s="20">
        <v>270634</v>
      </c>
      <c r="E21" s="47" t="s">
        <v>10</v>
      </c>
      <c r="F21" s="20">
        <v>268450</v>
      </c>
      <c r="G21" s="21">
        <f t="shared" ref="G21:K21" si="5">F21/D21</f>
        <v>0.99193006052454602</v>
      </c>
      <c r="H21" s="20">
        <v>265891</v>
      </c>
      <c r="I21" s="21">
        <f t="shared" si="5"/>
        <v>0.9904674986030918</v>
      </c>
      <c r="J21" s="20">
        <v>263198</v>
      </c>
      <c r="K21" s="21">
        <f t="shared" si="5"/>
        <v>0.98987178956790567</v>
      </c>
      <c r="L21" s="23">
        <f>AVERAGE(B21,D21,F21,H21,J21)</f>
        <v>267043.25</v>
      </c>
      <c r="M21" s="21">
        <f t="shared" ref="M21" si="6">L21/J21</f>
        <v>1.0146097234781419</v>
      </c>
      <c r="N21" s="23">
        <f>AVERAGE(D21,F21,H21,J21,L21)</f>
        <v>267043.25</v>
      </c>
      <c r="O21" s="22"/>
    </row>
    <row r="22" spans="2:15" ht="21" customHeight="1">
      <c r="D22" s="24"/>
      <c r="E22" s="24"/>
      <c r="F22" s="24"/>
      <c r="G22" s="24">
        <f>F21-D21</f>
        <v>-2184</v>
      </c>
      <c r="H22" s="24"/>
      <c r="I22" s="24">
        <f t="shared" ref="I22" si="7">H21-F21</f>
        <v>-2559</v>
      </c>
      <c r="J22" s="24"/>
      <c r="K22" s="24">
        <f t="shared" ref="K22" si="8">J21-H21</f>
        <v>-2693</v>
      </c>
      <c r="L22" s="24"/>
      <c r="M22" s="24">
        <f t="shared" ref="M22" si="9">L21-J21</f>
        <v>3845.25</v>
      </c>
      <c r="N22" s="24"/>
      <c r="O22" s="30"/>
    </row>
    <row r="26" spans="2:15" ht="21" customHeight="1">
      <c r="K26" s="1"/>
      <c r="M26" s="1"/>
      <c r="N26" s="1"/>
      <c r="O26" s="1"/>
    </row>
  </sheetData>
  <phoneticPr fontId="2"/>
  <printOptions horizontalCentered="1"/>
  <pageMargins left="0.70866141732283472" right="0.31496062992125984" top="0.35433070866141736" bottom="0.35433070866141736" header="0.31496062992125984" footer="0.31496062992125984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workbookViewId="0">
      <selection activeCell="E24" sqref="E24"/>
    </sheetView>
  </sheetViews>
  <sheetFormatPr defaultRowHeight="12.9"/>
  <cols>
    <col min="1" max="1" width="23.89453125" bestFit="1" customWidth="1"/>
    <col min="2" max="13" width="9" style="89"/>
    <col min="14" max="14" width="9.26171875" style="89" bestFit="1" customWidth="1"/>
  </cols>
  <sheetData>
    <row r="1" spans="1:14" s="82" customFormat="1" ht="24" customHeight="1">
      <c r="A1" s="68" t="s">
        <v>72</v>
      </c>
      <c r="B1" s="79" t="s">
        <v>32</v>
      </c>
      <c r="C1" s="79" t="s">
        <v>34</v>
      </c>
      <c r="D1" s="79" t="s">
        <v>35</v>
      </c>
      <c r="E1" s="79" t="s">
        <v>46</v>
      </c>
      <c r="F1" s="79" t="s">
        <v>47</v>
      </c>
      <c r="G1" s="79" t="s">
        <v>48</v>
      </c>
      <c r="H1" s="79" t="s">
        <v>49</v>
      </c>
      <c r="I1" s="79" t="s">
        <v>50</v>
      </c>
      <c r="J1" s="79" t="s">
        <v>51</v>
      </c>
      <c r="K1" s="79" t="s">
        <v>52</v>
      </c>
      <c r="L1" s="79" t="s">
        <v>53</v>
      </c>
      <c r="M1" s="79" t="s">
        <v>54</v>
      </c>
      <c r="N1" s="79" t="s">
        <v>36</v>
      </c>
    </row>
    <row r="2" spans="1:14" ht="24" customHeight="1">
      <c r="A2" s="92" t="s">
        <v>43</v>
      </c>
      <c r="B2" s="66">
        <v>143431</v>
      </c>
      <c r="C2" s="66">
        <v>122506</v>
      </c>
      <c r="D2" s="66">
        <v>124599</v>
      </c>
      <c r="E2" s="66">
        <v>133015</v>
      </c>
      <c r="F2" s="66">
        <v>142341</v>
      </c>
      <c r="G2" s="66">
        <v>125415</v>
      </c>
      <c r="H2" s="66">
        <v>125614</v>
      </c>
      <c r="I2" s="66">
        <v>126873</v>
      </c>
      <c r="J2" s="66">
        <v>127548</v>
      </c>
      <c r="K2" s="66">
        <v>119752</v>
      </c>
      <c r="L2" s="66">
        <v>111273</v>
      </c>
      <c r="M2" s="66">
        <v>134498</v>
      </c>
      <c r="N2" s="66">
        <f t="shared" ref="N2:N4" si="0">SUM(B2:M2)</f>
        <v>1536865</v>
      </c>
    </row>
    <row r="3" spans="1:14" ht="24" customHeight="1">
      <c r="A3" s="91" t="s">
        <v>44</v>
      </c>
      <c r="B3" s="66">
        <v>19692</v>
      </c>
      <c r="C3" s="66">
        <v>18753</v>
      </c>
      <c r="D3" s="66">
        <v>20111</v>
      </c>
      <c r="E3" s="66">
        <v>20921</v>
      </c>
      <c r="F3" s="66">
        <v>20070</v>
      </c>
      <c r="G3" s="66">
        <v>20440</v>
      </c>
      <c r="H3" s="66">
        <v>20496</v>
      </c>
      <c r="I3" s="66">
        <v>19804</v>
      </c>
      <c r="J3" s="66">
        <v>20027</v>
      </c>
      <c r="K3" s="66">
        <v>20585</v>
      </c>
      <c r="L3" s="66">
        <v>19025</v>
      </c>
      <c r="M3" s="66">
        <v>20483</v>
      </c>
      <c r="N3" s="66">
        <f t="shared" si="0"/>
        <v>240407</v>
      </c>
    </row>
    <row r="4" spans="1:14" ht="24" customHeight="1">
      <c r="A4" s="63" t="s">
        <v>45</v>
      </c>
      <c r="B4" s="66">
        <v>25090</v>
      </c>
      <c r="C4" s="66">
        <v>27793</v>
      </c>
      <c r="D4" s="66">
        <v>23542</v>
      </c>
      <c r="E4" s="66">
        <v>22099</v>
      </c>
      <c r="F4" s="66">
        <v>22102</v>
      </c>
      <c r="G4" s="66">
        <v>21465</v>
      </c>
      <c r="H4" s="66">
        <v>21143</v>
      </c>
      <c r="I4" s="66">
        <v>19509</v>
      </c>
      <c r="J4" s="66">
        <v>22570</v>
      </c>
      <c r="K4" s="66">
        <v>21164</v>
      </c>
      <c r="L4" s="66">
        <v>21318</v>
      </c>
      <c r="M4" s="66">
        <v>25261</v>
      </c>
      <c r="N4" s="66">
        <f t="shared" si="0"/>
        <v>273056</v>
      </c>
    </row>
    <row r="8" spans="1:14" ht="24" customHeight="1">
      <c r="A8" s="68" t="s">
        <v>71</v>
      </c>
      <c r="B8" s="79" t="s">
        <v>32</v>
      </c>
      <c r="C8" s="79" t="s">
        <v>34</v>
      </c>
      <c r="D8" s="79" t="s">
        <v>35</v>
      </c>
      <c r="E8" s="79" t="s">
        <v>46</v>
      </c>
      <c r="F8" s="79" t="s">
        <v>47</v>
      </c>
      <c r="G8" s="79" t="s">
        <v>48</v>
      </c>
      <c r="H8" s="79" t="s">
        <v>49</v>
      </c>
      <c r="I8" s="79" t="s">
        <v>50</v>
      </c>
      <c r="J8" s="79" t="s">
        <v>51</v>
      </c>
      <c r="K8" s="79" t="s">
        <v>52</v>
      </c>
      <c r="L8" s="79" t="s">
        <v>53</v>
      </c>
      <c r="M8" s="79" t="s">
        <v>54</v>
      </c>
      <c r="N8" s="79" t="s">
        <v>36</v>
      </c>
    </row>
    <row r="9" spans="1:14" ht="24" customHeight="1">
      <c r="A9" s="92" t="s">
        <v>43</v>
      </c>
      <c r="B9" s="66">
        <v>137938</v>
      </c>
      <c r="C9" s="66">
        <v>77519</v>
      </c>
      <c r="D9" s="66">
        <v>140967</v>
      </c>
      <c r="E9" s="66">
        <v>151922</v>
      </c>
      <c r="F9" s="66">
        <v>146450</v>
      </c>
      <c r="G9" s="66">
        <v>138156</v>
      </c>
      <c r="H9" s="66">
        <v>145517</v>
      </c>
      <c r="I9" s="66">
        <v>133381</v>
      </c>
      <c r="J9" s="66">
        <v>134537</v>
      </c>
      <c r="K9" s="66">
        <v>135029</v>
      </c>
      <c r="L9" s="66">
        <v>117312</v>
      </c>
      <c r="M9" s="66">
        <v>139996</v>
      </c>
      <c r="N9" s="66">
        <f t="shared" ref="N9:N11" si="1">SUM(B9:M9)</f>
        <v>1598724</v>
      </c>
    </row>
    <row r="10" spans="1:14" ht="24" customHeight="1">
      <c r="A10" s="91" t="s">
        <v>44</v>
      </c>
      <c r="B10" s="66">
        <v>20814</v>
      </c>
      <c r="C10" s="66">
        <v>16245</v>
      </c>
      <c r="D10" s="66">
        <v>21106</v>
      </c>
      <c r="E10" s="66">
        <v>20845</v>
      </c>
      <c r="F10" s="66">
        <v>20503</v>
      </c>
      <c r="G10" s="66">
        <v>22469</v>
      </c>
      <c r="H10" s="66">
        <v>22638</v>
      </c>
      <c r="I10" s="66">
        <v>21400</v>
      </c>
      <c r="J10" s="66">
        <v>21445</v>
      </c>
      <c r="K10" s="66">
        <v>22833</v>
      </c>
      <c r="L10" s="66">
        <v>21325</v>
      </c>
      <c r="M10" s="66">
        <v>22627</v>
      </c>
      <c r="N10" s="66">
        <f t="shared" si="1"/>
        <v>254250</v>
      </c>
    </row>
    <row r="11" spans="1:14" ht="24" customHeight="1">
      <c r="A11" s="63" t="s">
        <v>45</v>
      </c>
      <c r="B11" s="66">
        <v>23123</v>
      </c>
      <c r="C11" s="66">
        <v>26766</v>
      </c>
      <c r="D11" s="66">
        <v>70957</v>
      </c>
      <c r="E11" s="66">
        <v>31708</v>
      </c>
      <c r="F11" s="66">
        <v>35893</v>
      </c>
      <c r="G11" s="66">
        <v>32340</v>
      </c>
      <c r="H11" s="66">
        <v>31883</v>
      </c>
      <c r="I11" s="66">
        <v>27365</v>
      </c>
      <c r="J11" s="66">
        <v>37870</v>
      </c>
      <c r="K11" s="66">
        <v>41071</v>
      </c>
      <c r="L11" s="66">
        <v>32416</v>
      </c>
      <c r="M11" s="66">
        <v>42215</v>
      </c>
      <c r="N11" s="66">
        <f t="shared" si="1"/>
        <v>433607</v>
      </c>
    </row>
    <row r="14" spans="1:14" ht="24" customHeight="1">
      <c r="A14" s="68" t="s">
        <v>86</v>
      </c>
      <c r="B14" s="79" t="s">
        <v>32</v>
      </c>
      <c r="C14" s="79" t="s">
        <v>34</v>
      </c>
      <c r="D14" s="79" t="s">
        <v>35</v>
      </c>
      <c r="E14" s="79" t="s">
        <v>46</v>
      </c>
      <c r="F14" s="79" t="s">
        <v>47</v>
      </c>
      <c r="G14" s="79" t="s">
        <v>48</v>
      </c>
      <c r="H14" s="79" t="s">
        <v>49</v>
      </c>
      <c r="I14" s="79" t="s">
        <v>50</v>
      </c>
      <c r="J14" s="79" t="s">
        <v>51</v>
      </c>
      <c r="K14" s="79" t="s">
        <v>52</v>
      </c>
      <c r="L14" s="79" t="s">
        <v>53</v>
      </c>
      <c r="M14" s="79" t="s">
        <v>54</v>
      </c>
      <c r="N14" s="79" t="s">
        <v>36</v>
      </c>
    </row>
    <row r="15" spans="1:14" ht="24" customHeight="1">
      <c r="A15" s="92" t="s">
        <v>43</v>
      </c>
      <c r="B15" s="102">
        <v>130168</v>
      </c>
      <c r="C15" s="102">
        <v>133268</v>
      </c>
      <c r="D15" s="102">
        <v>128112</v>
      </c>
      <c r="E15" s="102">
        <v>148888</v>
      </c>
      <c r="F15" s="102">
        <v>135528</v>
      </c>
      <c r="G15" s="102">
        <v>128344</v>
      </c>
      <c r="H15" s="102">
        <v>137659</v>
      </c>
      <c r="I15" s="102">
        <v>107839</v>
      </c>
      <c r="J15" s="102">
        <v>123796</v>
      </c>
      <c r="K15" s="102">
        <v>120695</v>
      </c>
      <c r="L15" s="102">
        <v>128550</v>
      </c>
      <c r="M15" s="102">
        <v>94488</v>
      </c>
      <c r="N15" s="112">
        <f>SUM(B15:M15)</f>
        <v>1517335</v>
      </c>
    </row>
    <row r="16" spans="1:14" ht="24" customHeight="1">
      <c r="A16" s="91" t="s">
        <v>44</v>
      </c>
      <c r="B16" s="147">
        <v>20592</v>
      </c>
      <c r="C16" s="147">
        <v>20711</v>
      </c>
      <c r="D16" s="147">
        <v>21151</v>
      </c>
      <c r="E16" s="102">
        <v>21983</v>
      </c>
      <c r="F16" s="102">
        <v>21622</v>
      </c>
      <c r="G16" s="102">
        <v>21620</v>
      </c>
      <c r="H16" s="102">
        <v>21726</v>
      </c>
      <c r="I16" s="102">
        <v>21586</v>
      </c>
      <c r="J16" s="102">
        <v>20725</v>
      </c>
      <c r="K16" s="102">
        <v>21238</v>
      </c>
      <c r="L16" s="102">
        <v>21952</v>
      </c>
      <c r="M16" s="102">
        <v>20999</v>
      </c>
      <c r="N16" s="112">
        <f>SUM(B16:M16)</f>
        <v>255905</v>
      </c>
    </row>
    <row r="17" spans="1:14" ht="24" customHeight="1">
      <c r="A17" s="63" t="s">
        <v>45</v>
      </c>
      <c r="B17" s="148">
        <v>36092</v>
      </c>
      <c r="C17" s="148">
        <v>35790</v>
      </c>
      <c r="D17" s="148">
        <v>36903</v>
      </c>
      <c r="E17" s="148">
        <v>35152</v>
      </c>
      <c r="F17" s="148">
        <v>39215</v>
      </c>
      <c r="G17" s="148">
        <v>39479</v>
      </c>
      <c r="H17" s="148">
        <v>39643</v>
      </c>
      <c r="I17" s="148">
        <v>39503</v>
      </c>
      <c r="J17" s="148">
        <v>39226</v>
      </c>
      <c r="K17" s="148">
        <v>33518</v>
      </c>
      <c r="L17" s="148">
        <v>38138</v>
      </c>
      <c r="M17" s="148">
        <v>38608</v>
      </c>
      <c r="N17" s="148">
        <f>SUM(B17:M17)</f>
        <v>451267</v>
      </c>
    </row>
    <row r="19" spans="1:14" ht="24" customHeight="1">
      <c r="A19" s="68" t="s">
        <v>90</v>
      </c>
      <c r="B19" s="79" t="s">
        <v>32</v>
      </c>
      <c r="C19" s="79" t="s">
        <v>34</v>
      </c>
      <c r="D19" s="79" t="s">
        <v>35</v>
      </c>
      <c r="E19" s="79" t="s">
        <v>46</v>
      </c>
      <c r="F19" s="79" t="s">
        <v>47</v>
      </c>
      <c r="G19" s="79" t="s">
        <v>48</v>
      </c>
      <c r="H19" s="79" t="s">
        <v>49</v>
      </c>
      <c r="I19" s="79" t="s">
        <v>50</v>
      </c>
      <c r="J19" s="79" t="s">
        <v>51</v>
      </c>
      <c r="K19" s="79" t="s">
        <v>52</v>
      </c>
      <c r="L19" s="79" t="s">
        <v>53</v>
      </c>
      <c r="M19" s="79" t="s">
        <v>54</v>
      </c>
      <c r="N19" s="79" t="s">
        <v>36</v>
      </c>
    </row>
    <row r="20" spans="1:14" s="163" customFormat="1" ht="24" customHeight="1">
      <c r="A20" s="166" t="s">
        <v>43</v>
      </c>
      <c r="B20" s="167">
        <v>130455</v>
      </c>
      <c r="C20" s="167">
        <v>119941</v>
      </c>
      <c r="D20" s="167">
        <v>96008</v>
      </c>
      <c r="E20" s="167">
        <v>135676</v>
      </c>
      <c r="F20" s="167">
        <v>127746</v>
      </c>
      <c r="G20" s="167">
        <v>125580</v>
      </c>
      <c r="H20" s="167">
        <v>124831</v>
      </c>
      <c r="I20" s="167">
        <v>120332</v>
      </c>
      <c r="J20" s="167">
        <v>124177</v>
      </c>
      <c r="K20" s="167">
        <v>122074</v>
      </c>
      <c r="L20" s="167">
        <v>125771</v>
      </c>
      <c r="M20" s="167">
        <v>141586</v>
      </c>
      <c r="N20" s="167">
        <f>SUM(B20:M20)</f>
        <v>1494177</v>
      </c>
    </row>
    <row r="21" spans="1:14" s="163" customFormat="1" ht="24" customHeight="1">
      <c r="A21" s="168" t="s">
        <v>44</v>
      </c>
      <c r="B21" s="169">
        <v>22456</v>
      </c>
      <c r="C21" s="169">
        <v>21919</v>
      </c>
      <c r="D21" s="169">
        <v>23597</v>
      </c>
      <c r="E21" s="167">
        <v>20822</v>
      </c>
      <c r="F21" s="167">
        <v>19730</v>
      </c>
      <c r="G21" s="167">
        <v>20632</v>
      </c>
      <c r="H21" s="167">
        <v>21514</v>
      </c>
      <c r="I21" s="167">
        <v>20170</v>
      </c>
      <c r="J21" s="167">
        <v>21547</v>
      </c>
      <c r="K21" s="167">
        <v>21894</v>
      </c>
      <c r="L21" s="167">
        <v>21813</v>
      </c>
      <c r="M21" s="167">
        <v>21405</v>
      </c>
      <c r="N21" s="170">
        <v>257499</v>
      </c>
    </row>
    <row r="22" spans="1:14" s="163" customFormat="1" ht="24" customHeight="1">
      <c r="A22" s="171" t="s">
        <v>45</v>
      </c>
      <c r="B22" s="172">
        <v>34890</v>
      </c>
      <c r="C22" s="172">
        <v>33728</v>
      </c>
      <c r="D22" s="172">
        <v>41240</v>
      </c>
      <c r="E22" s="172">
        <v>37165</v>
      </c>
      <c r="F22" s="172">
        <v>35049</v>
      </c>
      <c r="G22" s="172">
        <v>35034</v>
      </c>
      <c r="H22" s="172">
        <v>38644</v>
      </c>
      <c r="I22" s="172">
        <v>31393</v>
      </c>
      <c r="J22" s="172">
        <v>35434</v>
      </c>
      <c r="K22" s="172">
        <v>39577</v>
      </c>
      <c r="L22" s="172">
        <v>32948</v>
      </c>
      <c r="M22" s="172">
        <v>48335</v>
      </c>
      <c r="N22" s="172">
        <f>SUM(B22:M22)</f>
        <v>443437</v>
      </c>
    </row>
  </sheetData>
  <phoneticPr fontId="2"/>
  <pageMargins left="0.7" right="0.7" top="0.75" bottom="0.75" header="0.3" footer="0.3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topLeftCell="B7" workbookViewId="0">
      <selection activeCell="C14" sqref="C14:O16"/>
    </sheetView>
  </sheetViews>
  <sheetFormatPr defaultRowHeight="12.9"/>
  <cols>
    <col min="1" max="1" width="8.47265625" style="82" customWidth="1"/>
    <col min="2" max="2" width="18.89453125" customWidth="1"/>
    <col min="3" max="14" width="9" style="89"/>
    <col min="15" max="15" width="9.26171875" style="89" bestFit="1" customWidth="1"/>
  </cols>
  <sheetData>
    <row r="1" spans="1:15" s="82" customFormat="1" ht="24" customHeight="1">
      <c r="A1" s="68"/>
      <c r="B1" s="68"/>
      <c r="C1" s="79" t="s">
        <v>32</v>
      </c>
      <c r="D1" s="79" t="s">
        <v>34</v>
      </c>
      <c r="E1" s="79" t="s">
        <v>35</v>
      </c>
      <c r="F1" s="79" t="s">
        <v>46</v>
      </c>
      <c r="G1" s="79" t="s">
        <v>47</v>
      </c>
      <c r="H1" s="79" t="s">
        <v>48</v>
      </c>
      <c r="I1" s="79" t="s">
        <v>49</v>
      </c>
      <c r="J1" s="79" t="s">
        <v>50</v>
      </c>
      <c r="K1" s="79" t="s">
        <v>51</v>
      </c>
      <c r="L1" s="79" t="s">
        <v>52</v>
      </c>
      <c r="M1" s="79" t="s">
        <v>53</v>
      </c>
      <c r="N1" s="79" t="s">
        <v>54</v>
      </c>
      <c r="O1" s="79" t="s">
        <v>36</v>
      </c>
    </row>
    <row r="2" spans="1:15" ht="24" customHeight="1">
      <c r="A2" s="181" t="s">
        <v>56</v>
      </c>
      <c r="B2" s="91" t="s">
        <v>62</v>
      </c>
      <c r="C2" s="66">
        <v>138590</v>
      </c>
      <c r="D2" s="66">
        <v>129910</v>
      </c>
      <c r="E2" s="66">
        <v>138321</v>
      </c>
      <c r="F2" s="66">
        <v>136245</v>
      </c>
      <c r="G2" s="66">
        <v>138805</v>
      </c>
      <c r="H2" s="66">
        <v>126235</v>
      </c>
      <c r="I2" s="66">
        <v>133330</v>
      </c>
      <c r="J2" s="66">
        <v>144061</v>
      </c>
      <c r="K2" s="66">
        <v>132370</v>
      </c>
      <c r="L2" s="66">
        <v>133477</v>
      </c>
      <c r="M2" s="66">
        <v>129698</v>
      </c>
      <c r="N2" s="66">
        <v>170594</v>
      </c>
      <c r="O2" s="66">
        <f>SUM(C2:N2)</f>
        <v>1651636</v>
      </c>
    </row>
    <row r="3" spans="1:15" ht="24" customHeight="1">
      <c r="A3" s="182"/>
      <c r="B3" s="91" t="s">
        <v>55</v>
      </c>
      <c r="C3" s="66">
        <v>25</v>
      </c>
      <c r="D3" s="66">
        <v>26</v>
      </c>
      <c r="E3" s="66">
        <v>25</v>
      </c>
      <c r="F3" s="66">
        <v>25</v>
      </c>
      <c r="G3" s="66">
        <v>26</v>
      </c>
      <c r="H3" s="66">
        <v>25</v>
      </c>
      <c r="I3" s="66">
        <v>25</v>
      </c>
      <c r="J3" s="66">
        <v>26</v>
      </c>
      <c r="K3" s="66">
        <v>26</v>
      </c>
      <c r="L3" s="66">
        <v>23</v>
      </c>
      <c r="M3" s="66">
        <v>17</v>
      </c>
      <c r="N3" s="66">
        <v>25</v>
      </c>
      <c r="O3" s="66">
        <f>SUM(C3:N3)</f>
        <v>294</v>
      </c>
    </row>
    <row r="4" spans="1:15" ht="24" customHeight="1">
      <c r="A4" s="183"/>
      <c r="B4" s="91" t="s">
        <v>63</v>
      </c>
      <c r="C4" s="112">
        <f>C2/C3</f>
        <v>5543.6</v>
      </c>
      <c r="D4" s="112">
        <f>D2/D3</f>
        <v>4996.5384615384619</v>
      </c>
      <c r="E4" s="112">
        <f t="shared" ref="E4:O4" si="0">E2/E3</f>
        <v>5532.84</v>
      </c>
      <c r="F4" s="112">
        <f t="shared" si="0"/>
        <v>5449.8</v>
      </c>
      <c r="G4" s="112">
        <f t="shared" si="0"/>
        <v>5338.6538461538457</v>
      </c>
      <c r="H4" s="112">
        <f t="shared" si="0"/>
        <v>5049.3999999999996</v>
      </c>
      <c r="I4" s="112">
        <f t="shared" si="0"/>
        <v>5333.2</v>
      </c>
      <c r="J4" s="112">
        <f t="shared" si="0"/>
        <v>5540.8076923076924</v>
      </c>
      <c r="K4" s="112">
        <f t="shared" si="0"/>
        <v>5091.1538461538457</v>
      </c>
      <c r="L4" s="112">
        <f t="shared" si="0"/>
        <v>5803.347826086957</v>
      </c>
      <c r="M4" s="112">
        <f t="shared" si="0"/>
        <v>7629.2941176470586</v>
      </c>
      <c r="N4" s="112">
        <f t="shared" si="0"/>
        <v>6823.76</v>
      </c>
      <c r="O4" s="66">
        <f t="shared" si="0"/>
        <v>5617.8095238095239</v>
      </c>
    </row>
    <row r="5" spans="1:15" ht="24" customHeight="1">
      <c r="A5" s="181" t="s">
        <v>57</v>
      </c>
      <c r="B5" s="91" t="s">
        <v>62</v>
      </c>
      <c r="C5" s="112">
        <v>143431</v>
      </c>
      <c r="D5" s="112">
        <v>122506</v>
      </c>
      <c r="E5" s="112">
        <v>124599</v>
      </c>
      <c r="F5" s="112">
        <v>133015</v>
      </c>
      <c r="G5" s="112">
        <v>142341</v>
      </c>
      <c r="H5" s="112">
        <v>125415</v>
      </c>
      <c r="I5" s="112">
        <v>125614</v>
      </c>
      <c r="J5" s="112">
        <v>126873</v>
      </c>
      <c r="K5" s="112">
        <v>127548</v>
      </c>
      <c r="L5" s="112">
        <v>119752</v>
      </c>
      <c r="M5" s="112">
        <v>111273</v>
      </c>
      <c r="N5" s="112">
        <v>134498</v>
      </c>
      <c r="O5" s="66">
        <f>SUM(C5:N5)</f>
        <v>1536865</v>
      </c>
    </row>
    <row r="6" spans="1:15" ht="24" customHeight="1">
      <c r="A6" s="182"/>
      <c r="B6" s="91" t="s">
        <v>55</v>
      </c>
      <c r="C6" s="112">
        <v>23</v>
      </c>
      <c r="D6" s="112">
        <v>20</v>
      </c>
      <c r="E6" s="112">
        <v>25</v>
      </c>
      <c r="F6" s="112">
        <v>25</v>
      </c>
      <c r="G6" s="112">
        <v>26</v>
      </c>
      <c r="H6" s="112">
        <v>25</v>
      </c>
      <c r="I6" s="112">
        <v>27</v>
      </c>
      <c r="J6" s="112">
        <v>25</v>
      </c>
      <c r="K6" s="112">
        <v>26</v>
      </c>
      <c r="L6" s="112">
        <v>24</v>
      </c>
      <c r="M6" s="112">
        <v>20</v>
      </c>
      <c r="N6" s="112">
        <v>25</v>
      </c>
      <c r="O6" s="66">
        <f>SUM(C6:N6)</f>
        <v>291</v>
      </c>
    </row>
    <row r="7" spans="1:15" ht="24" customHeight="1">
      <c r="A7" s="183"/>
      <c r="B7" s="91" t="s">
        <v>63</v>
      </c>
      <c r="C7" s="112">
        <f>C5/C6</f>
        <v>6236.130434782609</v>
      </c>
      <c r="D7" s="112">
        <f>D5/D6</f>
        <v>6125.3</v>
      </c>
      <c r="E7" s="112">
        <f t="shared" ref="E7:O7" si="1">E5/E6</f>
        <v>4983.96</v>
      </c>
      <c r="F7" s="112">
        <f t="shared" si="1"/>
        <v>5320.6</v>
      </c>
      <c r="G7" s="112">
        <f t="shared" si="1"/>
        <v>5474.6538461538457</v>
      </c>
      <c r="H7" s="112">
        <f t="shared" si="1"/>
        <v>5016.6000000000004</v>
      </c>
      <c r="I7" s="112">
        <f t="shared" si="1"/>
        <v>4652.3703703703704</v>
      </c>
      <c r="J7" s="112">
        <f t="shared" si="1"/>
        <v>5074.92</v>
      </c>
      <c r="K7" s="112">
        <f t="shared" si="1"/>
        <v>4905.6923076923076</v>
      </c>
      <c r="L7" s="112">
        <f t="shared" si="1"/>
        <v>4989.666666666667</v>
      </c>
      <c r="M7" s="112">
        <f t="shared" si="1"/>
        <v>5563.65</v>
      </c>
      <c r="N7" s="112">
        <f t="shared" si="1"/>
        <v>5379.92</v>
      </c>
      <c r="O7" s="66">
        <f t="shared" si="1"/>
        <v>5281.3230240549829</v>
      </c>
    </row>
    <row r="8" spans="1:15" ht="24" customHeight="1">
      <c r="A8" s="181" t="s">
        <v>58</v>
      </c>
      <c r="B8" s="91" t="s">
        <v>62</v>
      </c>
      <c r="C8" s="112">
        <v>137938</v>
      </c>
      <c r="D8" s="112">
        <v>77519</v>
      </c>
      <c r="E8" s="102">
        <v>140967</v>
      </c>
      <c r="F8" s="102">
        <v>151922</v>
      </c>
      <c r="G8" s="102">
        <v>146450</v>
      </c>
      <c r="H8" s="102">
        <v>138156</v>
      </c>
      <c r="I8" s="102">
        <v>145517</v>
      </c>
      <c r="J8" s="102">
        <v>133381</v>
      </c>
      <c r="K8" s="102">
        <v>134537</v>
      </c>
      <c r="L8" s="102">
        <v>135029</v>
      </c>
      <c r="M8" s="102">
        <v>117312</v>
      </c>
      <c r="N8" s="102">
        <v>139996</v>
      </c>
      <c r="O8" s="102">
        <f>SUM(C8:N8)</f>
        <v>1598724</v>
      </c>
    </row>
    <row r="9" spans="1:15" ht="24" customHeight="1">
      <c r="A9" s="182"/>
      <c r="B9" s="91" t="s">
        <v>55</v>
      </c>
      <c r="C9" s="112">
        <v>25</v>
      </c>
      <c r="D9" s="112">
        <v>12</v>
      </c>
      <c r="E9" s="102">
        <v>25</v>
      </c>
      <c r="F9" s="102">
        <v>27</v>
      </c>
      <c r="G9" s="102">
        <v>26</v>
      </c>
      <c r="H9" s="102">
        <v>25</v>
      </c>
      <c r="I9" s="102">
        <v>27</v>
      </c>
      <c r="J9" s="102">
        <v>25</v>
      </c>
      <c r="K9" s="102">
        <v>25</v>
      </c>
      <c r="L9" s="102">
        <v>24</v>
      </c>
      <c r="M9" s="102">
        <v>20</v>
      </c>
      <c r="N9" s="102">
        <v>26</v>
      </c>
      <c r="O9" s="102">
        <f>SUM(C9:N9)</f>
        <v>287</v>
      </c>
    </row>
    <row r="10" spans="1:15" ht="24" customHeight="1">
      <c r="A10" s="183"/>
      <c r="B10" s="91" t="s">
        <v>63</v>
      </c>
      <c r="C10" s="112">
        <f>C8/C9</f>
        <v>5517.52</v>
      </c>
      <c r="D10" s="112">
        <f>D8/D9</f>
        <v>6459.916666666667</v>
      </c>
      <c r="E10" s="102">
        <f>E8/E9</f>
        <v>5638.68</v>
      </c>
      <c r="F10" s="102">
        <f t="shared" ref="F10:N10" si="2">F8/F9</f>
        <v>5626.7407407407409</v>
      </c>
      <c r="G10" s="102">
        <f t="shared" si="2"/>
        <v>5632.6923076923076</v>
      </c>
      <c r="H10" s="102">
        <f t="shared" si="2"/>
        <v>5526.24</v>
      </c>
      <c r="I10" s="102">
        <f t="shared" si="2"/>
        <v>5389.5185185185182</v>
      </c>
      <c r="J10" s="102">
        <f t="shared" si="2"/>
        <v>5335.24</v>
      </c>
      <c r="K10" s="102">
        <f t="shared" si="2"/>
        <v>5381.48</v>
      </c>
      <c r="L10" s="102">
        <f t="shared" si="2"/>
        <v>5626.208333333333</v>
      </c>
      <c r="M10" s="102">
        <f t="shared" si="2"/>
        <v>5865.6</v>
      </c>
      <c r="N10" s="102">
        <f t="shared" si="2"/>
        <v>5384.4615384615381</v>
      </c>
      <c r="O10" s="102">
        <f t="shared" ref="O10" si="3">O8/O9</f>
        <v>5570.4668989547035</v>
      </c>
    </row>
    <row r="11" spans="1:15" ht="24" customHeight="1">
      <c r="A11" s="181" t="s">
        <v>81</v>
      </c>
      <c r="B11" s="91" t="s">
        <v>62</v>
      </c>
      <c r="C11" s="102">
        <v>130168</v>
      </c>
      <c r="D11" s="102">
        <v>133268</v>
      </c>
      <c r="E11" s="102">
        <v>128112</v>
      </c>
      <c r="F11" s="102">
        <v>148888</v>
      </c>
      <c r="G11" s="102">
        <v>135528</v>
      </c>
      <c r="H11" s="102">
        <v>128344</v>
      </c>
      <c r="I11" s="102">
        <v>137659</v>
      </c>
      <c r="J11" s="102">
        <v>107839</v>
      </c>
      <c r="K11" s="102">
        <v>123796</v>
      </c>
      <c r="L11" s="102">
        <v>120695</v>
      </c>
      <c r="M11" s="102">
        <v>128550</v>
      </c>
      <c r="N11" s="102">
        <v>94488</v>
      </c>
      <c r="O11" s="102">
        <f>SUM(C11:N11)</f>
        <v>1517335</v>
      </c>
    </row>
    <row r="12" spans="1:15" ht="24" customHeight="1">
      <c r="A12" s="182"/>
      <c r="B12" s="91" t="s">
        <v>55</v>
      </c>
      <c r="C12" s="112">
        <v>26</v>
      </c>
      <c r="D12" s="112">
        <v>26</v>
      </c>
      <c r="E12" s="102">
        <v>25</v>
      </c>
      <c r="F12" s="102">
        <v>27</v>
      </c>
      <c r="G12" s="102">
        <v>25</v>
      </c>
      <c r="H12" s="102">
        <v>25</v>
      </c>
      <c r="I12" s="102">
        <v>26</v>
      </c>
      <c r="J12" s="102">
        <v>25</v>
      </c>
      <c r="K12" s="102">
        <v>26</v>
      </c>
      <c r="L12" s="102">
        <v>24</v>
      </c>
      <c r="M12" s="102">
        <v>24</v>
      </c>
      <c r="N12" s="102">
        <v>26</v>
      </c>
      <c r="O12" s="102">
        <f>SUM(C12:N12)</f>
        <v>305</v>
      </c>
    </row>
    <row r="13" spans="1:15" ht="24" customHeight="1">
      <c r="A13" s="183"/>
      <c r="B13" s="91" t="s">
        <v>63</v>
      </c>
      <c r="C13" s="112">
        <f>C11/C12</f>
        <v>5006.4615384615381</v>
      </c>
      <c r="D13" s="112">
        <f>D11/D12</f>
        <v>5125.6923076923076</v>
      </c>
      <c r="E13" s="102">
        <f>E11/E12</f>
        <v>5124.4799999999996</v>
      </c>
      <c r="F13" s="102">
        <v>5650</v>
      </c>
      <c r="G13" s="102">
        <v>5650</v>
      </c>
      <c r="H13" s="102">
        <v>5550</v>
      </c>
      <c r="I13" s="102">
        <v>5400</v>
      </c>
      <c r="J13" s="102">
        <v>5400</v>
      </c>
      <c r="K13" s="102">
        <v>5400</v>
      </c>
      <c r="L13" s="102">
        <v>5650</v>
      </c>
      <c r="M13" s="102">
        <v>5900</v>
      </c>
      <c r="N13" s="102">
        <v>5400</v>
      </c>
      <c r="O13" s="102">
        <f t="shared" ref="O13" si="4">O11/O12</f>
        <v>4974.8688524590161</v>
      </c>
    </row>
    <row r="14" spans="1:15" ht="24" customHeight="1">
      <c r="A14" s="181" t="s">
        <v>91</v>
      </c>
      <c r="B14" s="91" t="s">
        <v>62</v>
      </c>
      <c r="C14" s="102">
        <v>130455</v>
      </c>
      <c r="D14" s="102">
        <v>119941</v>
      </c>
      <c r="E14" s="102">
        <v>96008</v>
      </c>
      <c r="F14" s="102">
        <v>135676</v>
      </c>
      <c r="G14" s="102">
        <v>127746</v>
      </c>
      <c r="H14" s="102">
        <v>125580</v>
      </c>
      <c r="I14" s="102">
        <v>124831</v>
      </c>
      <c r="J14" s="102">
        <v>120332</v>
      </c>
      <c r="K14" s="102">
        <v>124177</v>
      </c>
      <c r="L14" s="102">
        <v>122074</v>
      </c>
      <c r="M14" s="102">
        <v>125771</v>
      </c>
      <c r="N14" s="102">
        <v>141586</v>
      </c>
      <c r="O14" s="102">
        <f>SUM(C14:N14)</f>
        <v>1494177</v>
      </c>
    </row>
    <row r="15" spans="1:15" ht="24" customHeight="1">
      <c r="A15" s="182"/>
      <c r="B15" s="91" t="s">
        <v>55</v>
      </c>
      <c r="C15" s="112">
        <v>26</v>
      </c>
      <c r="D15" s="112">
        <v>25</v>
      </c>
      <c r="E15" s="102">
        <v>24</v>
      </c>
      <c r="F15" s="102">
        <v>26</v>
      </c>
      <c r="G15" s="102">
        <v>26</v>
      </c>
      <c r="H15" s="102">
        <v>26</v>
      </c>
      <c r="I15" s="102">
        <v>26</v>
      </c>
      <c r="J15" s="102">
        <v>25</v>
      </c>
      <c r="K15" s="102">
        <v>26</v>
      </c>
      <c r="L15" s="102">
        <v>23</v>
      </c>
      <c r="M15" s="102">
        <v>24</v>
      </c>
      <c r="N15" s="102">
        <v>27</v>
      </c>
      <c r="O15" s="102">
        <f>SUM(C15:N15)</f>
        <v>304</v>
      </c>
    </row>
    <row r="16" spans="1:15" ht="24" customHeight="1">
      <c r="A16" s="183"/>
      <c r="B16" s="91" t="s">
        <v>63</v>
      </c>
      <c r="C16" s="102">
        <f t="shared" ref="C16:N16" si="5">C14/C15</f>
        <v>5017.5</v>
      </c>
      <c r="D16" s="102">
        <f t="shared" si="5"/>
        <v>4797.6400000000003</v>
      </c>
      <c r="E16" s="102">
        <f t="shared" si="5"/>
        <v>4000.3333333333335</v>
      </c>
      <c r="F16" s="102">
        <f t="shared" si="5"/>
        <v>5218.3076923076924</v>
      </c>
      <c r="G16" s="102">
        <f t="shared" si="5"/>
        <v>4913.3076923076924</v>
      </c>
      <c r="H16" s="102">
        <f t="shared" si="5"/>
        <v>4830</v>
      </c>
      <c r="I16" s="102">
        <f t="shared" si="5"/>
        <v>4801.1923076923076</v>
      </c>
      <c r="J16" s="102">
        <f t="shared" si="5"/>
        <v>4813.28</v>
      </c>
      <c r="K16" s="102">
        <f t="shared" si="5"/>
        <v>4776.0384615384619</v>
      </c>
      <c r="L16" s="102">
        <f t="shared" si="5"/>
        <v>5307.565217391304</v>
      </c>
      <c r="M16" s="102">
        <f t="shared" si="5"/>
        <v>5240.458333333333</v>
      </c>
      <c r="N16" s="102">
        <f t="shared" si="5"/>
        <v>5243.9259259259261</v>
      </c>
      <c r="O16" s="102">
        <f t="shared" ref="O16" si="6">O14/O15</f>
        <v>4915.0559210526317</v>
      </c>
    </row>
  </sheetData>
  <mergeCells count="5">
    <mergeCell ref="A2:A4"/>
    <mergeCell ref="A5:A7"/>
    <mergeCell ref="A8:A10"/>
    <mergeCell ref="A11:A13"/>
    <mergeCell ref="A14:A16"/>
  </mergeCells>
  <phoneticPr fontId="2"/>
  <pageMargins left="0.7" right="0.7" top="0.75" bottom="0.75" header="0.3" footer="0.3"/>
  <pageSetup paperSize="9" scale="92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opLeftCell="A10" workbookViewId="0">
      <selection activeCell="B19" sqref="A19:XFD19"/>
    </sheetView>
  </sheetViews>
  <sheetFormatPr defaultRowHeight="12.9"/>
  <cols>
    <col min="1" max="1" width="16.3671875" customWidth="1"/>
    <col min="2" max="2" width="16.62890625" style="82" customWidth="1"/>
    <col min="3" max="15" width="9" style="89"/>
  </cols>
  <sheetData>
    <row r="1" spans="1:16" s="82" customFormat="1" ht="24" customHeight="1" thickBot="1">
      <c r="A1" s="184" t="s">
        <v>64</v>
      </c>
      <c r="B1" s="185"/>
      <c r="C1" s="93" t="s">
        <v>32</v>
      </c>
      <c r="D1" s="93" t="s">
        <v>34</v>
      </c>
      <c r="E1" s="93" t="s">
        <v>35</v>
      </c>
      <c r="F1" s="93" t="s">
        <v>46</v>
      </c>
      <c r="G1" s="93" t="s">
        <v>47</v>
      </c>
      <c r="H1" s="93" t="s">
        <v>48</v>
      </c>
      <c r="I1" s="93" t="s">
        <v>49</v>
      </c>
      <c r="J1" s="93" t="s">
        <v>50</v>
      </c>
      <c r="K1" s="93" t="s">
        <v>51</v>
      </c>
      <c r="L1" s="93" t="s">
        <v>52</v>
      </c>
      <c r="M1" s="93" t="s">
        <v>53</v>
      </c>
      <c r="N1" s="93" t="s">
        <v>54</v>
      </c>
      <c r="O1" s="93" t="s">
        <v>36</v>
      </c>
    </row>
    <row r="2" spans="1:16" s="82" customFormat="1" ht="24" customHeight="1">
      <c r="A2" s="186" t="s">
        <v>66</v>
      </c>
      <c r="B2" s="94" t="s">
        <v>65</v>
      </c>
      <c r="C2" s="95">
        <v>12875</v>
      </c>
      <c r="D2" s="95">
        <v>12419</v>
      </c>
      <c r="E2" s="95">
        <v>13364</v>
      </c>
      <c r="F2" s="95">
        <v>12548</v>
      </c>
      <c r="G2" s="95">
        <v>12783</v>
      </c>
      <c r="H2" s="95">
        <v>13712</v>
      </c>
      <c r="I2" s="95">
        <v>13602</v>
      </c>
      <c r="J2" s="95">
        <v>13897</v>
      </c>
      <c r="K2" s="95">
        <v>13590</v>
      </c>
      <c r="L2" s="95">
        <v>14264</v>
      </c>
      <c r="M2" s="95">
        <v>13768</v>
      </c>
      <c r="N2" s="95">
        <v>14354</v>
      </c>
      <c r="O2" s="96">
        <f t="shared" ref="O2" si="0">SUM(C2:N2)</f>
        <v>161176</v>
      </c>
    </row>
    <row r="3" spans="1:16" ht="24" customHeight="1">
      <c r="A3" s="187"/>
      <c r="B3" s="64" t="s">
        <v>59</v>
      </c>
      <c r="C3" s="66">
        <v>13838</v>
      </c>
      <c r="D3" s="66">
        <v>12808</v>
      </c>
      <c r="E3" s="66">
        <v>13872</v>
      </c>
      <c r="F3" s="66">
        <v>13602</v>
      </c>
      <c r="G3" s="66">
        <v>13224</v>
      </c>
      <c r="H3" s="66">
        <v>13072</v>
      </c>
      <c r="I3" s="66">
        <v>13640</v>
      </c>
      <c r="J3" s="66">
        <v>14228</v>
      </c>
      <c r="K3" s="66">
        <v>13697</v>
      </c>
      <c r="L3" s="66">
        <v>14582</v>
      </c>
      <c r="M3" s="66">
        <v>14005</v>
      </c>
      <c r="N3" s="66">
        <v>17253</v>
      </c>
      <c r="O3" s="97">
        <f t="shared" ref="O3:O8" si="1">SUM(C3:N3)</f>
        <v>167821</v>
      </c>
      <c r="P3">
        <f>O3/O2</f>
        <v>1.0412282225641534</v>
      </c>
    </row>
    <row r="4" spans="1:16" ht="24" customHeight="1">
      <c r="A4" s="187"/>
      <c r="B4" s="64" t="s">
        <v>60</v>
      </c>
      <c r="C4" s="66">
        <v>16804</v>
      </c>
      <c r="D4" s="66">
        <v>15726</v>
      </c>
      <c r="E4" s="111">
        <v>16916</v>
      </c>
      <c r="F4" s="66">
        <v>17748</v>
      </c>
      <c r="G4" s="66">
        <v>16838</v>
      </c>
      <c r="H4" s="66">
        <v>17049</v>
      </c>
      <c r="I4" s="66">
        <v>17064</v>
      </c>
      <c r="J4" s="66">
        <v>16462</v>
      </c>
      <c r="K4" s="66">
        <v>16788</v>
      </c>
      <c r="L4" s="66">
        <v>17372</v>
      </c>
      <c r="M4" s="66">
        <v>16291</v>
      </c>
      <c r="N4" s="66">
        <v>17042</v>
      </c>
      <c r="O4" s="97">
        <f t="shared" si="1"/>
        <v>202100</v>
      </c>
      <c r="P4">
        <f t="shared" ref="P4:P5" si="2">O4/O3</f>
        <v>1.2042593000875934</v>
      </c>
    </row>
    <row r="5" spans="1:16" ht="24" customHeight="1">
      <c r="A5" s="187"/>
      <c r="B5" s="113" t="s">
        <v>61</v>
      </c>
      <c r="C5" s="145">
        <v>17522</v>
      </c>
      <c r="D5" s="145">
        <v>14455</v>
      </c>
      <c r="E5" s="145">
        <v>17148</v>
      </c>
      <c r="F5" s="145">
        <v>17699</v>
      </c>
      <c r="G5" s="145">
        <v>17589</v>
      </c>
      <c r="H5" s="145">
        <v>19329</v>
      </c>
      <c r="I5" s="145">
        <v>19207</v>
      </c>
      <c r="J5" s="145">
        <v>18406</v>
      </c>
      <c r="K5" s="145">
        <v>18395</v>
      </c>
      <c r="L5" s="145">
        <v>19751</v>
      </c>
      <c r="M5" s="145">
        <v>18530</v>
      </c>
      <c r="N5" s="145">
        <v>19072</v>
      </c>
      <c r="O5" s="97">
        <f t="shared" si="1"/>
        <v>217103</v>
      </c>
      <c r="P5">
        <f t="shared" si="2"/>
        <v>1.074235526966848</v>
      </c>
    </row>
    <row r="6" spans="1:16" ht="24" customHeight="1" thickBot="1">
      <c r="A6" s="187"/>
      <c r="B6" s="98" t="s">
        <v>82</v>
      </c>
      <c r="C6" s="149">
        <v>17714</v>
      </c>
      <c r="D6" s="149">
        <v>17706</v>
      </c>
      <c r="E6" s="149">
        <v>18022</v>
      </c>
      <c r="F6" s="150">
        <v>18947</v>
      </c>
      <c r="G6" s="150">
        <v>18837</v>
      </c>
      <c r="H6" s="150">
        <v>18629</v>
      </c>
      <c r="I6" s="150">
        <v>18608</v>
      </c>
      <c r="J6" s="150">
        <v>18640</v>
      </c>
      <c r="K6" s="150">
        <v>17915</v>
      </c>
      <c r="L6" s="150">
        <v>18469</v>
      </c>
      <c r="M6" s="150">
        <v>18920</v>
      </c>
      <c r="N6" s="150">
        <v>18340</v>
      </c>
      <c r="O6" s="151">
        <v>220747</v>
      </c>
    </row>
    <row r="7" spans="1:16" ht="24" customHeight="1" thickBot="1">
      <c r="A7" s="188"/>
      <c r="B7" s="98" t="s">
        <v>92</v>
      </c>
      <c r="C7" s="146">
        <v>19686</v>
      </c>
      <c r="D7" s="146">
        <v>19199</v>
      </c>
      <c r="E7" s="146">
        <v>20550</v>
      </c>
      <c r="F7" s="142">
        <v>18102</v>
      </c>
      <c r="G7" s="142">
        <v>17166</v>
      </c>
      <c r="H7" s="142">
        <v>18036</v>
      </c>
      <c r="I7" s="142">
        <v>18672</v>
      </c>
      <c r="J7" s="142">
        <v>17432</v>
      </c>
      <c r="K7" s="142">
        <v>18647</v>
      </c>
      <c r="L7" s="142">
        <v>19261</v>
      </c>
      <c r="M7" s="142">
        <v>18941</v>
      </c>
      <c r="N7" s="142">
        <v>18463</v>
      </c>
      <c r="O7" s="143">
        <f>SUM(C7:N7)</f>
        <v>224155</v>
      </c>
      <c r="P7">
        <f>O7/O5</f>
        <v>1.0324822779970797</v>
      </c>
    </row>
    <row r="8" spans="1:16" s="82" customFormat="1" ht="24" customHeight="1">
      <c r="A8" s="189" t="s">
        <v>67</v>
      </c>
      <c r="B8" s="94" t="s">
        <v>65</v>
      </c>
      <c r="C8" s="99">
        <f t="shared" ref="C8:N8" si="3">C14-C2</f>
        <v>3325</v>
      </c>
      <c r="D8" s="99">
        <f t="shared" si="3"/>
        <v>2951</v>
      </c>
      <c r="E8" s="99">
        <f t="shared" si="3"/>
        <v>3286</v>
      </c>
      <c r="F8" s="116">
        <f t="shared" si="3"/>
        <v>3144</v>
      </c>
      <c r="G8" s="116">
        <f t="shared" si="3"/>
        <v>3192</v>
      </c>
      <c r="H8" s="116">
        <f t="shared" si="3"/>
        <v>3510</v>
      </c>
      <c r="I8" s="116">
        <f t="shared" si="3"/>
        <v>3402</v>
      </c>
      <c r="J8" s="116">
        <f t="shared" si="3"/>
        <v>3429</v>
      </c>
      <c r="K8" s="116">
        <f t="shared" si="3"/>
        <v>3271</v>
      </c>
      <c r="L8" s="116">
        <f t="shared" si="3"/>
        <v>3635</v>
      </c>
      <c r="M8" s="116">
        <f t="shared" si="3"/>
        <v>3143</v>
      </c>
      <c r="N8" s="116">
        <f t="shared" si="3"/>
        <v>3821</v>
      </c>
      <c r="O8" s="117">
        <f t="shared" si="1"/>
        <v>40109</v>
      </c>
    </row>
    <row r="9" spans="1:16" ht="24" customHeight="1">
      <c r="A9" s="190"/>
      <c r="B9" s="64" t="s">
        <v>59</v>
      </c>
      <c r="C9" s="66">
        <f t="shared" ref="C9:N9" si="4">C15-C3</f>
        <v>3765</v>
      </c>
      <c r="D9" s="66">
        <f t="shared" si="4"/>
        <v>3153</v>
      </c>
      <c r="E9" s="66">
        <f t="shared" si="4"/>
        <v>3301</v>
      </c>
      <c r="F9" s="111">
        <f t="shared" si="4"/>
        <v>3517</v>
      </c>
      <c r="G9" s="111">
        <f t="shared" si="4"/>
        <v>3056</v>
      </c>
      <c r="H9" s="111">
        <f t="shared" si="4"/>
        <v>3381</v>
      </c>
      <c r="I9" s="111">
        <f t="shared" si="4"/>
        <v>3429</v>
      </c>
      <c r="J9" s="111">
        <f t="shared" si="4"/>
        <v>3454</v>
      </c>
      <c r="K9" s="111">
        <f t="shared" si="4"/>
        <v>3508</v>
      </c>
      <c r="L9" s="111">
        <f t="shared" si="4"/>
        <v>3234</v>
      </c>
      <c r="M9" s="111">
        <f t="shared" si="4"/>
        <v>3159</v>
      </c>
      <c r="N9" s="111">
        <f t="shared" si="4"/>
        <v>4028</v>
      </c>
      <c r="O9" s="118">
        <f t="shared" ref="O9:O16" si="5">SUM(C9:N9)</f>
        <v>40985</v>
      </c>
    </row>
    <row r="10" spans="1:16" ht="24" customHeight="1">
      <c r="A10" s="190"/>
      <c r="B10" s="64" t="s">
        <v>60</v>
      </c>
      <c r="C10" s="66">
        <f t="shared" ref="C10:N10" si="6">C16-C4</f>
        <v>2888</v>
      </c>
      <c r="D10" s="66">
        <f t="shared" si="6"/>
        <v>3027</v>
      </c>
      <c r="E10" s="66">
        <f t="shared" si="6"/>
        <v>3195</v>
      </c>
      <c r="F10" s="111">
        <f t="shared" si="6"/>
        <v>3173</v>
      </c>
      <c r="G10" s="111">
        <f t="shared" si="6"/>
        <v>3232</v>
      </c>
      <c r="H10" s="111">
        <f t="shared" si="6"/>
        <v>3391</v>
      </c>
      <c r="I10" s="111">
        <f t="shared" si="6"/>
        <v>3432</v>
      </c>
      <c r="J10" s="111">
        <f t="shared" si="6"/>
        <v>3342</v>
      </c>
      <c r="K10" s="111">
        <f t="shared" si="6"/>
        <v>3239</v>
      </c>
      <c r="L10" s="111">
        <f t="shared" si="6"/>
        <v>3213</v>
      </c>
      <c r="M10" s="111">
        <f t="shared" si="6"/>
        <v>2734</v>
      </c>
      <c r="N10" s="111">
        <f t="shared" si="6"/>
        <v>3441</v>
      </c>
      <c r="O10" s="118">
        <f t="shared" si="5"/>
        <v>38307</v>
      </c>
    </row>
    <row r="11" spans="1:16" ht="24" customHeight="1">
      <c r="A11" s="190"/>
      <c r="B11" s="113" t="s">
        <v>61</v>
      </c>
      <c r="C11" s="145">
        <f t="shared" ref="C11:N11" si="7">C17-C5</f>
        <v>3292</v>
      </c>
      <c r="D11" s="145">
        <f t="shared" si="7"/>
        <v>1790</v>
      </c>
      <c r="E11" s="145">
        <f t="shared" si="7"/>
        <v>3958</v>
      </c>
      <c r="F11" s="145">
        <f t="shared" si="7"/>
        <v>3146</v>
      </c>
      <c r="G11" s="145">
        <f t="shared" si="7"/>
        <v>2914</v>
      </c>
      <c r="H11" s="145">
        <f t="shared" si="7"/>
        <v>3140</v>
      </c>
      <c r="I11" s="145">
        <f t="shared" si="7"/>
        <v>3431</v>
      </c>
      <c r="J11" s="145">
        <f t="shared" si="7"/>
        <v>2994</v>
      </c>
      <c r="K11" s="145">
        <f t="shared" si="7"/>
        <v>3050</v>
      </c>
      <c r="L11" s="145">
        <f t="shared" si="7"/>
        <v>3082</v>
      </c>
      <c r="M11" s="145">
        <f t="shared" si="7"/>
        <v>2795</v>
      </c>
      <c r="N11" s="145">
        <f t="shared" si="7"/>
        <v>3555</v>
      </c>
      <c r="O11" s="118">
        <f t="shared" si="5"/>
        <v>37147</v>
      </c>
    </row>
    <row r="12" spans="1:16" ht="24" customHeight="1" thickBot="1">
      <c r="A12" s="191"/>
      <c r="B12" s="98" t="s">
        <v>82</v>
      </c>
      <c r="C12" s="149">
        <f>C18-C6</f>
        <v>2878</v>
      </c>
      <c r="D12" s="149">
        <f t="shared" ref="D12:E12" si="8">D18-D6</f>
        <v>3005</v>
      </c>
      <c r="E12" s="149">
        <f t="shared" si="8"/>
        <v>3129</v>
      </c>
      <c r="F12" s="149">
        <v>3036</v>
      </c>
      <c r="G12" s="149">
        <v>2785</v>
      </c>
      <c r="H12" s="149">
        <v>2991</v>
      </c>
      <c r="I12" s="149">
        <v>3118</v>
      </c>
      <c r="J12" s="149">
        <v>2946</v>
      </c>
      <c r="K12" s="149">
        <v>2810</v>
      </c>
      <c r="L12" s="149">
        <v>2769</v>
      </c>
      <c r="M12" s="149">
        <v>3032</v>
      </c>
      <c r="N12" s="149">
        <v>2659</v>
      </c>
      <c r="O12" s="151">
        <f>SUM(C12:N12)</f>
        <v>35158</v>
      </c>
    </row>
    <row r="13" spans="1:16" s="163" customFormat="1" ht="24" customHeight="1" thickBot="1">
      <c r="A13" s="158"/>
      <c r="B13" s="159" t="s">
        <v>92</v>
      </c>
      <c r="C13" s="160">
        <f>C19-C7</f>
        <v>2770</v>
      </c>
      <c r="D13" s="160">
        <f t="shared" ref="D13:O13" si="9">D19-D7</f>
        <v>2720</v>
      </c>
      <c r="E13" s="160">
        <f t="shared" si="9"/>
        <v>3047</v>
      </c>
      <c r="F13" s="160">
        <f t="shared" si="9"/>
        <v>2720</v>
      </c>
      <c r="G13" s="160">
        <f t="shared" si="9"/>
        <v>2564</v>
      </c>
      <c r="H13" s="160">
        <f t="shared" si="9"/>
        <v>2596</v>
      </c>
      <c r="I13" s="160">
        <f t="shared" si="9"/>
        <v>2842</v>
      </c>
      <c r="J13" s="160">
        <f t="shared" si="9"/>
        <v>2738</v>
      </c>
      <c r="K13" s="160">
        <f t="shared" si="9"/>
        <v>2900</v>
      </c>
      <c r="L13" s="160">
        <f t="shared" si="9"/>
        <v>2633</v>
      </c>
      <c r="M13" s="160">
        <f t="shared" si="9"/>
        <v>2872</v>
      </c>
      <c r="N13" s="160">
        <f t="shared" si="9"/>
        <v>2942</v>
      </c>
      <c r="O13" s="161">
        <f t="shared" si="9"/>
        <v>33344</v>
      </c>
      <c r="P13" s="162"/>
    </row>
    <row r="14" spans="1:16" s="82" customFormat="1" ht="24" customHeight="1">
      <c r="A14" s="186" t="s">
        <v>68</v>
      </c>
      <c r="B14" s="94" t="s">
        <v>65</v>
      </c>
      <c r="C14" s="95">
        <v>16200</v>
      </c>
      <c r="D14" s="95">
        <v>15370</v>
      </c>
      <c r="E14" s="95">
        <v>16650</v>
      </c>
      <c r="F14" s="120">
        <v>15692</v>
      </c>
      <c r="G14" s="120">
        <v>15975</v>
      </c>
      <c r="H14" s="120">
        <v>17222</v>
      </c>
      <c r="I14" s="120">
        <v>17004</v>
      </c>
      <c r="J14" s="120">
        <v>17326</v>
      </c>
      <c r="K14" s="120">
        <v>16861</v>
      </c>
      <c r="L14" s="120">
        <v>17899</v>
      </c>
      <c r="M14" s="120">
        <v>16911</v>
      </c>
      <c r="N14" s="120">
        <v>18175</v>
      </c>
      <c r="O14" s="117">
        <f t="shared" si="5"/>
        <v>201285</v>
      </c>
    </row>
    <row r="15" spans="1:16" ht="24" customHeight="1">
      <c r="A15" s="187"/>
      <c r="B15" s="64" t="s">
        <v>59</v>
      </c>
      <c r="C15" s="66">
        <v>17603</v>
      </c>
      <c r="D15" s="66">
        <v>15961</v>
      </c>
      <c r="E15" s="66">
        <v>17173</v>
      </c>
      <c r="F15" s="111">
        <v>17119</v>
      </c>
      <c r="G15" s="111">
        <v>16280</v>
      </c>
      <c r="H15" s="111">
        <v>16453</v>
      </c>
      <c r="I15" s="111">
        <v>17069</v>
      </c>
      <c r="J15" s="111">
        <v>17682</v>
      </c>
      <c r="K15" s="111">
        <v>17205</v>
      </c>
      <c r="L15" s="111">
        <v>17816</v>
      </c>
      <c r="M15" s="111">
        <v>17164</v>
      </c>
      <c r="N15" s="111">
        <v>21281</v>
      </c>
      <c r="O15" s="118">
        <f t="shared" si="5"/>
        <v>208806</v>
      </c>
      <c r="P15">
        <f>O15/O14</f>
        <v>1.0373649303226768</v>
      </c>
    </row>
    <row r="16" spans="1:16" ht="24" customHeight="1">
      <c r="A16" s="187"/>
      <c r="B16" s="64" t="s">
        <v>60</v>
      </c>
      <c r="C16" s="66">
        <v>19692</v>
      </c>
      <c r="D16" s="66">
        <v>18753</v>
      </c>
      <c r="E16" s="66">
        <v>20111</v>
      </c>
      <c r="F16" s="111">
        <v>20921</v>
      </c>
      <c r="G16" s="111">
        <v>20070</v>
      </c>
      <c r="H16" s="111">
        <v>20440</v>
      </c>
      <c r="I16" s="111">
        <v>20496</v>
      </c>
      <c r="J16" s="111">
        <v>19804</v>
      </c>
      <c r="K16" s="111">
        <v>20027</v>
      </c>
      <c r="L16" s="111">
        <v>20585</v>
      </c>
      <c r="M16" s="111">
        <v>19025</v>
      </c>
      <c r="N16" s="111">
        <v>20483</v>
      </c>
      <c r="O16" s="118">
        <f t="shared" si="5"/>
        <v>240407</v>
      </c>
      <c r="P16">
        <f t="shared" ref="P16:P17" si="10">O16/O15</f>
        <v>1.1513414365487582</v>
      </c>
    </row>
    <row r="17" spans="1:16" ht="24" customHeight="1">
      <c r="A17" s="187"/>
      <c r="B17" s="113" t="s">
        <v>61</v>
      </c>
      <c r="C17" s="114">
        <v>20814</v>
      </c>
      <c r="D17" s="114">
        <v>16245</v>
      </c>
      <c r="E17" s="114">
        <v>21106</v>
      </c>
      <c r="F17" s="115">
        <v>20845</v>
      </c>
      <c r="G17" s="115">
        <v>20503</v>
      </c>
      <c r="H17" s="115">
        <v>22469</v>
      </c>
      <c r="I17" s="115">
        <v>22638</v>
      </c>
      <c r="J17" s="115">
        <v>21400</v>
      </c>
      <c r="K17" s="115">
        <v>21445</v>
      </c>
      <c r="L17" s="115">
        <v>22833</v>
      </c>
      <c r="M17" s="115">
        <v>21325</v>
      </c>
      <c r="N17" s="115">
        <v>22627</v>
      </c>
      <c r="O17" s="119">
        <f>SUM(C17:N17)</f>
        <v>254250</v>
      </c>
      <c r="P17">
        <f t="shared" si="10"/>
        <v>1.0575815180090431</v>
      </c>
    </row>
    <row r="18" spans="1:16" ht="24" customHeight="1" thickBot="1">
      <c r="A18" s="187"/>
      <c r="B18" s="98" t="s">
        <v>82</v>
      </c>
      <c r="C18" s="149">
        <v>20592</v>
      </c>
      <c r="D18" s="149">
        <v>20711</v>
      </c>
      <c r="E18" s="149">
        <v>21151</v>
      </c>
      <c r="F18" s="150">
        <v>21983</v>
      </c>
      <c r="G18" s="150">
        <v>21622</v>
      </c>
      <c r="H18" s="150">
        <v>21620</v>
      </c>
      <c r="I18" s="150">
        <v>21726</v>
      </c>
      <c r="J18" s="150">
        <v>21586</v>
      </c>
      <c r="K18" s="150">
        <v>20725</v>
      </c>
      <c r="L18" s="150">
        <v>21238</v>
      </c>
      <c r="M18" s="150">
        <v>21952</v>
      </c>
      <c r="N18" s="150">
        <v>20999</v>
      </c>
      <c r="O18" s="151">
        <v>255905</v>
      </c>
      <c r="P18">
        <f>O18/O16</f>
        <v>1.0644656769561618</v>
      </c>
    </row>
    <row r="19" spans="1:16" s="163" customFormat="1" ht="24" customHeight="1" thickBot="1">
      <c r="A19" s="188"/>
      <c r="B19" s="159" t="s">
        <v>92</v>
      </c>
      <c r="C19" s="164">
        <v>22456</v>
      </c>
      <c r="D19" s="164">
        <v>21919</v>
      </c>
      <c r="E19" s="164">
        <v>23597</v>
      </c>
      <c r="F19" s="164">
        <v>20822</v>
      </c>
      <c r="G19" s="164">
        <v>19730</v>
      </c>
      <c r="H19" s="164">
        <v>20632</v>
      </c>
      <c r="I19" s="164">
        <v>21514</v>
      </c>
      <c r="J19" s="164">
        <v>20170</v>
      </c>
      <c r="K19" s="164">
        <v>21547</v>
      </c>
      <c r="L19" s="164">
        <v>21894</v>
      </c>
      <c r="M19" s="164">
        <v>21813</v>
      </c>
      <c r="N19" s="164">
        <v>21405</v>
      </c>
      <c r="O19" s="165">
        <f>SUM(C19:N19)</f>
        <v>257499</v>
      </c>
      <c r="P19" s="163">
        <f>O19/O17</f>
        <v>1.012778761061947</v>
      </c>
    </row>
    <row r="20" spans="1:16">
      <c r="M20" s="101"/>
      <c r="O20" s="100"/>
    </row>
    <row r="21" spans="1:16">
      <c r="O21" s="100"/>
    </row>
    <row r="22" spans="1:16">
      <c r="O22" s="100"/>
    </row>
  </sheetData>
  <mergeCells count="4">
    <mergeCell ref="A1:B1"/>
    <mergeCell ref="A2:A7"/>
    <mergeCell ref="A8:A12"/>
    <mergeCell ref="A14:A19"/>
  </mergeCells>
  <phoneticPr fontId="2"/>
  <pageMargins left="0.7" right="0.7" top="0.75" bottom="0.75" header="0.3" footer="0.3"/>
  <pageSetup paperSize="9" scale="8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N2" sqref="N2"/>
    </sheetView>
  </sheetViews>
  <sheetFormatPr defaultRowHeight="12.9"/>
  <cols>
    <col min="14" max="14" width="9.26171875" bestFit="1" customWidth="1"/>
  </cols>
  <sheetData>
    <row r="1" spans="1:14">
      <c r="B1">
        <v>4</v>
      </c>
      <c r="C1">
        <v>5</v>
      </c>
      <c r="D1">
        <v>6</v>
      </c>
      <c r="E1">
        <v>7</v>
      </c>
      <c r="F1">
        <v>8</v>
      </c>
      <c r="G1">
        <v>9</v>
      </c>
      <c r="H1">
        <v>10</v>
      </c>
      <c r="I1">
        <v>11</v>
      </c>
      <c r="J1">
        <v>12</v>
      </c>
      <c r="K1">
        <v>1</v>
      </c>
      <c r="L1">
        <v>2</v>
      </c>
      <c r="M1">
        <v>3</v>
      </c>
      <c r="N1" t="s">
        <v>97</v>
      </c>
    </row>
    <row r="2" spans="1:14" ht="16.5">
      <c r="A2" t="s">
        <v>94</v>
      </c>
      <c r="B2" s="155">
        <v>125549</v>
      </c>
      <c r="C2" s="152">
        <v>115091</v>
      </c>
      <c r="D2">
        <v>91171</v>
      </c>
      <c r="E2">
        <v>130189</v>
      </c>
      <c r="F2">
        <v>120578</v>
      </c>
      <c r="G2">
        <v>118164</v>
      </c>
      <c r="H2">
        <v>117129</v>
      </c>
      <c r="I2">
        <v>112847</v>
      </c>
      <c r="J2" s="152">
        <v>116748</v>
      </c>
      <c r="K2" s="152">
        <v>114439</v>
      </c>
      <c r="L2" s="152">
        <v>113526</v>
      </c>
      <c r="M2" s="152">
        <v>129718</v>
      </c>
      <c r="N2" s="157">
        <f t="shared" ref="N2:N5" si="0">SUM(B2:M2)</f>
        <v>1405149</v>
      </c>
    </row>
    <row r="3" spans="1:14" s="154" customFormat="1" ht="16.5">
      <c r="A3" s="154" t="s">
        <v>95</v>
      </c>
      <c r="B3" s="153">
        <v>530</v>
      </c>
      <c r="C3" s="154">
        <v>482</v>
      </c>
      <c r="D3" s="154">
        <v>469</v>
      </c>
      <c r="E3" s="154">
        <v>575</v>
      </c>
      <c r="F3" s="154">
        <v>433</v>
      </c>
      <c r="G3" s="154">
        <v>464</v>
      </c>
      <c r="H3" s="154">
        <v>534</v>
      </c>
      <c r="I3" s="154">
        <v>486</v>
      </c>
      <c r="J3" s="154">
        <v>385</v>
      </c>
      <c r="K3" s="154">
        <v>464</v>
      </c>
      <c r="L3" s="154">
        <v>481</v>
      </c>
      <c r="M3" s="154">
        <v>477</v>
      </c>
      <c r="N3" s="157">
        <f t="shared" si="0"/>
        <v>5780</v>
      </c>
    </row>
    <row r="4" spans="1:14" s="156" customFormat="1" ht="16.5">
      <c r="A4" s="156" t="s">
        <v>96</v>
      </c>
      <c r="B4" s="153">
        <v>7</v>
      </c>
      <c r="E4" s="156">
        <v>544</v>
      </c>
      <c r="F4" s="156">
        <v>2367</v>
      </c>
      <c r="G4" s="156">
        <v>2584</v>
      </c>
      <c r="H4" s="156">
        <v>2800</v>
      </c>
      <c r="I4" s="156">
        <v>2631</v>
      </c>
      <c r="J4" s="152">
        <v>2676</v>
      </c>
      <c r="K4" s="152">
        <v>2803</v>
      </c>
      <c r="L4" s="152">
        <v>7396</v>
      </c>
      <c r="M4" s="152">
        <v>7023</v>
      </c>
      <c r="N4" s="157">
        <f t="shared" si="0"/>
        <v>30831</v>
      </c>
    </row>
    <row r="5" spans="1:14" ht="16.5">
      <c r="A5" t="s">
        <v>93</v>
      </c>
      <c r="B5" s="153">
        <v>4369</v>
      </c>
      <c r="C5" s="153">
        <v>4368</v>
      </c>
      <c r="D5" s="153">
        <v>4368</v>
      </c>
      <c r="E5" s="153">
        <v>4368</v>
      </c>
      <c r="F5" s="153">
        <v>4368</v>
      </c>
      <c r="G5" s="153">
        <v>4368</v>
      </c>
      <c r="H5" s="153">
        <v>4368</v>
      </c>
      <c r="I5" s="153">
        <v>4368</v>
      </c>
      <c r="J5" s="153">
        <v>4368</v>
      </c>
      <c r="K5" s="153">
        <v>4368</v>
      </c>
      <c r="L5" s="153">
        <v>4368</v>
      </c>
      <c r="M5" s="153">
        <v>4368</v>
      </c>
      <c r="N5" s="157">
        <f t="shared" si="0"/>
        <v>52417</v>
      </c>
    </row>
    <row r="6" spans="1:14">
      <c r="A6">
        <v>52417</v>
      </c>
      <c r="B6" s="157">
        <f>SUM(B2:B5)</f>
        <v>130455</v>
      </c>
      <c r="C6" s="157">
        <f t="shared" ref="C6:M6" si="1">SUM(C2:C5)</f>
        <v>119941</v>
      </c>
      <c r="D6" s="157">
        <f t="shared" si="1"/>
        <v>96008</v>
      </c>
      <c r="E6" s="157">
        <f t="shared" si="1"/>
        <v>135676</v>
      </c>
      <c r="F6" s="157">
        <f t="shared" si="1"/>
        <v>127746</v>
      </c>
      <c r="G6" s="157">
        <f t="shared" si="1"/>
        <v>125580</v>
      </c>
      <c r="H6" s="157">
        <f t="shared" si="1"/>
        <v>124831</v>
      </c>
      <c r="I6" s="157">
        <f t="shared" si="1"/>
        <v>120332</v>
      </c>
      <c r="J6" s="157">
        <f t="shared" si="1"/>
        <v>124177</v>
      </c>
      <c r="K6" s="157">
        <f t="shared" si="1"/>
        <v>122074</v>
      </c>
      <c r="L6" s="157">
        <f t="shared" si="1"/>
        <v>125771</v>
      </c>
      <c r="M6" s="157">
        <f t="shared" si="1"/>
        <v>141586</v>
      </c>
      <c r="N6" s="157">
        <f>SUM(B6:M6)</f>
        <v>1494177</v>
      </c>
    </row>
    <row r="7" spans="1:14">
      <c r="A7">
        <f>A6/12</f>
        <v>4368.083333333333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B13" sqref="B13"/>
    </sheetView>
  </sheetViews>
  <sheetFormatPr defaultRowHeight="12.9"/>
  <cols>
    <col min="1" max="1" width="13.734375" customWidth="1"/>
    <col min="2" max="2" width="15.47265625" style="82" customWidth="1"/>
    <col min="3" max="6" width="12.26171875" style="89" customWidth="1"/>
  </cols>
  <sheetData>
    <row r="1" spans="1:6" s="82" customFormat="1" ht="20.100000000000001" customHeight="1">
      <c r="A1" s="68"/>
      <c r="B1" s="68"/>
      <c r="C1" s="79" t="s">
        <v>33</v>
      </c>
      <c r="D1" s="79" t="s">
        <v>34</v>
      </c>
      <c r="E1" s="80" t="s">
        <v>35</v>
      </c>
      <c r="F1" s="81" t="s">
        <v>36</v>
      </c>
    </row>
    <row r="2" spans="1:6" ht="20.100000000000001" customHeight="1">
      <c r="A2" s="192" t="s">
        <v>37</v>
      </c>
      <c r="B2" s="68" t="s">
        <v>38</v>
      </c>
      <c r="C2" s="66">
        <v>140569</v>
      </c>
      <c r="D2" s="66">
        <v>119472</v>
      </c>
      <c r="E2" s="83">
        <v>121202</v>
      </c>
      <c r="F2" s="84">
        <f>SUM(B2:E2)</f>
        <v>381243</v>
      </c>
    </row>
    <row r="3" spans="1:6" ht="20.100000000000001" customHeight="1">
      <c r="A3" s="193"/>
      <c r="B3" s="68" t="s">
        <v>24</v>
      </c>
      <c r="C3" s="66">
        <v>135018</v>
      </c>
      <c r="D3" s="66">
        <v>126038</v>
      </c>
      <c r="E3" s="83">
        <v>134391</v>
      </c>
      <c r="F3" s="84">
        <f>SUM(B3:E3)</f>
        <v>395447</v>
      </c>
    </row>
    <row r="4" spans="1:6" ht="20.100000000000001" customHeight="1">
      <c r="A4" s="194"/>
      <c r="B4" s="68" t="s">
        <v>39</v>
      </c>
      <c r="C4" s="85">
        <f t="shared" ref="C4:F4" si="0">C2/C3-1</f>
        <v>4.111303678028122E-2</v>
      </c>
      <c r="D4" s="85">
        <f t="shared" si="0"/>
        <v>-5.2095399800060282E-2</v>
      </c>
      <c r="E4" s="86">
        <f t="shared" si="0"/>
        <v>-9.8139012285048843E-2</v>
      </c>
      <c r="F4" s="87">
        <f t="shared" si="0"/>
        <v>-3.5918846267641413E-2</v>
      </c>
    </row>
    <row r="5" spans="1:6" ht="20.100000000000001" customHeight="1">
      <c r="A5" s="192" t="s">
        <v>40</v>
      </c>
      <c r="B5" s="68" t="s">
        <v>38</v>
      </c>
      <c r="C5" s="66">
        <v>15766</v>
      </c>
      <c r="D5" s="66">
        <v>14926</v>
      </c>
      <c r="E5" s="83">
        <v>19244</v>
      </c>
      <c r="F5" s="84">
        <f>SUM(B5:E5)</f>
        <v>49936</v>
      </c>
    </row>
    <row r="6" spans="1:6" ht="20.100000000000001" customHeight="1">
      <c r="A6" s="193"/>
      <c r="B6" s="68" t="s">
        <v>24</v>
      </c>
      <c r="C6" s="66">
        <v>25542</v>
      </c>
      <c r="D6" s="66">
        <v>26310</v>
      </c>
      <c r="E6" s="83">
        <v>28614</v>
      </c>
      <c r="F6" s="84">
        <f>SUM(B6:E6)</f>
        <v>80466</v>
      </c>
    </row>
    <row r="7" spans="1:6" ht="20.100000000000001" customHeight="1" thickBot="1">
      <c r="A7" s="194"/>
      <c r="B7" s="68" t="s">
        <v>39</v>
      </c>
      <c r="C7" s="85">
        <f t="shared" ref="C7:F7" si="1">C5/C6-1</f>
        <v>-0.3827421501840107</v>
      </c>
      <c r="D7" s="85">
        <f t="shared" si="1"/>
        <v>-0.43268719118206</v>
      </c>
      <c r="E7" s="86">
        <f t="shared" si="1"/>
        <v>-0.32746208149856715</v>
      </c>
      <c r="F7" s="88">
        <f t="shared" si="1"/>
        <v>-0.37941490815996815</v>
      </c>
    </row>
  </sheetData>
  <mergeCells count="2">
    <mergeCell ref="A2:A4"/>
    <mergeCell ref="A5:A7"/>
  </mergeCells>
  <phoneticPr fontId="2"/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9" sqref="D9"/>
    </sheetView>
  </sheetViews>
  <sheetFormatPr defaultRowHeight="12.9"/>
  <cols>
    <col min="2" max="2" width="11.1015625" customWidth="1"/>
    <col min="3" max="4" width="16.47265625" customWidth="1"/>
  </cols>
  <sheetData>
    <row r="1" spans="1:4" ht="24" customHeight="1">
      <c r="A1" s="68"/>
      <c r="B1" s="63"/>
      <c r="C1" s="64" t="s">
        <v>2</v>
      </c>
      <c r="D1" s="65" t="s">
        <v>25</v>
      </c>
    </row>
    <row r="2" spans="1:4">
      <c r="A2" s="192" t="s">
        <v>31</v>
      </c>
      <c r="B2" s="64" t="s">
        <v>26</v>
      </c>
      <c r="C2" s="66">
        <v>139159</v>
      </c>
      <c r="D2" s="66">
        <v>18176</v>
      </c>
    </row>
    <row r="3" spans="1:4">
      <c r="A3" s="193"/>
      <c r="B3" s="65" t="s">
        <v>27</v>
      </c>
      <c r="C3" s="66">
        <v>168437</v>
      </c>
      <c r="D3" s="66">
        <v>21281</v>
      </c>
    </row>
    <row r="4" spans="1:4">
      <c r="A4" s="194"/>
      <c r="B4" s="68" t="s">
        <v>30</v>
      </c>
      <c r="C4" s="67">
        <f>C3/C2</f>
        <v>1.2103924288044612</v>
      </c>
      <c r="D4" s="67">
        <f>D3/D2</f>
        <v>1.1708296654929577</v>
      </c>
    </row>
    <row r="5" spans="1:4">
      <c r="A5" s="192" t="s">
        <v>32</v>
      </c>
      <c r="B5" s="64" t="s">
        <v>28</v>
      </c>
      <c r="C5" s="66">
        <v>135018</v>
      </c>
      <c r="D5" s="66">
        <v>17603</v>
      </c>
    </row>
    <row r="6" spans="1:4">
      <c r="A6" s="193"/>
      <c r="B6" s="65" t="s">
        <v>29</v>
      </c>
      <c r="C6" s="66">
        <v>140569</v>
      </c>
      <c r="D6" s="66">
        <v>19692</v>
      </c>
    </row>
    <row r="7" spans="1:4">
      <c r="A7" s="194"/>
      <c r="B7" s="68" t="s">
        <v>30</v>
      </c>
      <c r="C7" s="67">
        <f>C6/C5</f>
        <v>1.0411130367802812</v>
      </c>
      <c r="D7" s="67">
        <f>D6/D5</f>
        <v>1.1186729534738398</v>
      </c>
    </row>
  </sheetData>
  <mergeCells count="2">
    <mergeCell ref="A2:A4"/>
    <mergeCell ref="A5:A7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3</vt:i4>
      </vt:variant>
    </vt:vector>
  </HeadingPairs>
  <TitlesOfParts>
    <vt:vector size="12" baseType="lpstr">
      <vt:lpstr>R３まで</vt:lpstr>
      <vt:lpstr>R4まで</vt:lpstr>
      <vt:lpstr>R5まで</vt:lpstr>
      <vt:lpstr>月別</vt:lpstr>
      <vt:lpstr>貸出冊数</vt:lpstr>
      <vt:lpstr>予約冊数</vt:lpstr>
      <vt:lpstr>R5貸出冊数メモ</vt:lpstr>
      <vt:lpstr>Sheet1 (2)</vt:lpstr>
      <vt:lpstr>Sheet2</vt:lpstr>
      <vt:lpstr>'R３まで'!Print_Area</vt:lpstr>
      <vt:lpstr>'R4まで'!Print_Area</vt:lpstr>
      <vt:lpstr>'R5まで'!Print_Area</vt:lpstr>
    </vt:vector>
  </TitlesOfParts>
  <Company>長岡市役所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長岡市役所</dc:creator>
  <cp:lastModifiedBy>長岡市役所</cp:lastModifiedBy>
  <cp:lastPrinted>2024-07-12T02:51:24Z</cp:lastPrinted>
  <dcterms:created xsi:type="dcterms:W3CDTF">2019-01-16T07:40:59Z</dcterms:created>
  <dcterms:modified xsi:type="dcterms:W3CDTF">2024-07-12T02:52:33Z</dcterms:modified>
</cp:coreProperties>
</file>